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580" tabRatio="680" activeTab="5"/>
  </bookViews>
  <sheets>
    <sheet name="Obal " sheetId="1" r:id="rId1"/>
    <sheet name="Zobrazené komentáre" sheetId="2" r:id="rId2"/>
    <sheet name="Štúdie a zámery" sheetId="3" r:id="rId3"/>
    <sheet name="Vzdelávacie aktivity" sheetId="4" r:id="rId4"/>
    <sheet name="Reklama a propagácia" sheetId="5" r:id="rId5"/>
    <sheet name="Projektová činnosť" sheetId="6" r:id="rId6"/>
    <sheet name="Hodnotiace kritériá" sheetId="7" r:id="rId7"/>
    <sheet name="Strana. č 8" sheetId="8" r:id="rId8"/>
  </sheets>
  <definedNames>
    <definedName name="_xlnm.Print_Titles" localSheetId="4">'Reklama a propagácia'!$2:$3</definedName>
    <definedName name="_xlnm.Print_Titles" localSheetId="7">'Strana. č 8'!$1:$1</definedName>
    <definedName name="_xlnm.Print_Titles" localSheetId="3">'Vzdelávacie aktivity'!$2:$3</definedName>
    <definedName name="_xlnm.Print_Area" localSheetId="6">'Hodnotiace kritériá'!$A$1:$D$52</definedName>
    <definedName name="_xlnm.Print_Area" localSheetId="4">'Reklama a propagácia'!$A$1:$H$124</definedName>
    <definedName name="_xlnm.Print_Area" localSheetId="7">'Strana. č 8'!$A$1:$D$96</definedName>
    <definedName name="_xlnm.Print_Area" localSheetId="2">'Štúdie a zámery'!$A$1:$D$85</definedName>
    <definedName name="_xlnm.Print_Area" localSheetId="3">'Vzdelávacie aktivity'!$A$1:$H$109</definedName>
    <definedName name="_xlnm.Print_Area" localSheetId="1">'Zobrazené komentáre'!$A$1:$G$63</definedName>
  </definedNames>
  <calcPr fullCalcOnLoad="1"/>
</workbook>
</file>

<file path=xl/comments2.xml><?xml version="1.0" encoding="utf-8"?>
<comments xmlns="http://schemas.openxmlformats.org/spreadsheetml/2006/main">
  <authors>
    <author>skripj</author>
    <author>none</author>
  </authors>
  <commentList>
    <comment ref="A45" authorId="0">
      <text>
        <r>
          <rPr>
            <b/>
            <sz val="8"/>
            <rFont val="Tahoma"/>
            <family val="2"/>
          </rPr>
          <t>ostatné ústredné orgány štátnej správy, VÚC,  obce, atď.</t>
        </r>
        <r>
          <rPr>
            <sz val="8"/>
            <rFont val="Tahoma"/>
            <family val="2"/>
          </rPr>
          <t xml:space="preserve">
</t>
        </r>
      </text>
    </comment>
    <comment ref="A41" authorId="0">
      <text>
        <r>
          <rPr>
            <b/>
            <sz val="8"/>
            <rFont val="Tahoma"/>
            <family val="2"/>
          </rPr>
          <t>Propagačným e-mailom sa rozumie elektronická správa propagačného charakteru informujúca o činnosti, možnostiach a službách  RRA zaradenej do IS RRA.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Pokiaľ zašlete 1 propagačný materiál s tým istým obsahom napr. 100 adresátom hromadne, ráta sa to len ako 1 email.</t>
        </r>
      </text>
    </comment>
    <comment ref="A42" authorId="0">
      <text>
        <r>
          <rPr>
            <b/>
            <sz val="8"/>
            <rFont val="Tahoma"/>
            <family val="2"/>
          </rPr>
          <t>Účasť na konferenciách, workshopoch a seminároch kde sa poskytla len informácia   propagačného charakteru informujúca o činnosti, možnostiach a službách  RRA zaradenej do IS RRA.</t>
        </r>
      </text>
    </comment>
    <comment ref="A43" authorId="0">
      <text>
        <r>
          <rPr>
            <b/>
            <sz val="8"/>
            <rFont val="Tahoma"/>
            <family val="2"/>
          </rPr>
          <t xml:space="preserve">Aktivitami organizovanými MDVRR SR sa rozumejú všetky aktivity na ktoré regionálne rozvojové agentúry vyzve MDVRR SR prostredníctvom sekretariátu IS RRA. </t>
        </r>
        <r>
          <rPr>
            <sz val="8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2"/>
          </rPr>
          <t xml:space="preserve">Do kolónky uveďte počet ľudí uvedených na  prezenčnej listine zo vzdelávacej aktivity z riadku č. 17 </t>
        </r>
        <r>
          <rPr>
            <sz val="8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2"/>
          </rPr>
          <t>Článkom sa rozumie tlačová správa informačného alebo komerčného charakteru zverejnená v tlačových, alebo elektronických médiách (aj internetové).</t>
        </r>
      </text>
    </comment>
    <comment ref="A25" authorId="0">
      <text>
        <r>
          <rPr>
            <b/>
            <sz val="8"/>
            <rFont val="Tahoma"/>
            <family val="2"/>
          </rPr>
          <t>Letákom sa rozumie potlačený papier o minimálnom formáte A4, v minimálnom náklade 30 ks.</t>
        </r>
      </text>
    </comment>
    <comment ref="A31" authorId="0">
      <text>
        <r>
          <rPr>
            <b/>
            <sz val="8"/>
            <rFont val="Tahoma"/>
            <family val="2"/>
          </rPr>
          <t xml:space="preserve">Tlačové konferencie a brífingy </t>
        </r>
      </text>
    </comment>
    <comment ref="A32" authorId="0">
      <text>
        <r>
          <rPr>
            <b/>
            <sz val="8"/>
            <rFont val="Tahoma"/>
            <family val="2"/>
          </rPr>
          <t>Taktiež aktívna účasť na besedách. Názov TV, čas, miesto a dátum.</t>
        </r>
      </text>
    </comment>
    <comment ref="A35" authorId="0">
      <text>
        <r>
          <rPr>
            <b/>
            <sz val="8"/>
            <rFont val="Tahoma"/>
            <family val="2"/>
          </rPr>
          <t>Taktiež aktívna účasť na besedách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Uviesť aj názov rozhlasu, čas, dátum poskytovania rozhovorov.</t>
        </r>
      </text>
    </comment>
    <comment ref="E11" authorId="1">
      <text>
        <r>
          <rPr>
            <b/>
            <sz val="8"/>
            <rFont val="Tahoma"/>
            <family val="2"/>
          </rPr>
          <t>Políčka vyznačené žltou farbou je potrebné vyplniť ručne</t>
        </r>
      </text>
    </comment>
    <comment ref="A11" authorId="1">
      <text>
        <r>
          <rPr>
            <b/>
            <sz val="8"/>
            <rFont val="Tahoma"/>
            <family val="2"/>
          </rPr>
          <t>Stretnutie s konkrétnou osobou za účelom sprostredkovania informácie sa považuje za 1 stretnutie.</t>
        </r>
      </text>
    </comment>
    <comment ref="A12" authorId="1">
      <text>
        <r>
          <rPr>
            <b/>
            <sz val="8"/>
            <rFont val="Tahoma"/>
            <family val="2"/>
          </rPr>
          <t>Taktiež sa jedná o telefonické sprostredkovanie informácií jedného subjektu s druhým subjektom.</t>
        </r>
      </text>
    </comment>
    <comment ref="A15" authorId="1">
      <text>
        <r>
          <rPr>
            <b/>
            <sz val="8"/>
            <rFont val="Tahoma"/>
            <family val="2"/>
          </rPr>
          <t>Je podanie informácie na výstave jednotlivým osobám alebo subjektom aj pomocou propagačných letákov, či materiálov.</t>
        </r>
      </text>
    </comment>
    <comment ref="A38" authorId="1">
      <text>
        <r>
          <rPr>
            <b/>
            <sz val="8"/>
            <rFont val="Tahoma"/>
            <family val="2"/>
          </rPr>
          <t>Uviesť názvy printových médii, čas, dátum kedy boli rozhovory v nich poskytnuté.</t>
        </r>
      </text>
    </comment>
    <comment ref="E47" authorId="0">
      <text>
        <r>
          <rPr>
            <b/>
            <sz val="8"/>
            <rFont val="Tahoma"/>
            <family val="2"/>
          </rPr>
          <t>Uveď len počet projektov označených SPP</t>
        </r>
        <r>
          <rPr>
            <sz val="8"/>
            <rFont val="Tahoma"/>
            <family val="2"/>
          </rPr>
          <t xml:space="preserve">
</t>
        </r>
      </text>
    </comment>
    <comment ref="E48" authorId="0">
      <text>
        <r>
          <rPr>
            <b/>
            <sz val="8"/>
            <rFont val="Tahoma"/>
            <family val="2"/>
          </rPr>
          <t>Uveď len počet projektov označených PPS</t>
        </r>
        <r>
          <rPr>
            <sz val="8"/>
            <rFont val="Tahoma"/>
            <family val="2"/>
          </rPr>
          <t xml:space="preserve">
</t>
        </r>
      </text>
    </comment>
    <comment ref="E49" authorId="1">
      <text>
        <r>
          <rPr>
            <b/>
            <sz val="8"/>
            <rFont val="Tahoma"/>
            <family val="2"/>
          </rPr>
          <t>uveď len počet projektov označených skratkou PPR</t>
        </r>
      </text>
    </comment>
    <comment ref="E50" authorId="0">
      <text>
        <r>
          <rPr>
            <b/>
            <sz val="8"/>
            <rFont val="Tahoma"/>
            <family val="2"/>
          </rPr>
          <t>Uveď len počet projektov označených VS</t>
        </r>
        <r>
          <rPr>
            <sz val="8"/>
            <rFont val="Tahoma"/>
            <family val="2"/>
          </rPr>
          <t xml:space="preserve">
</t>
        </r>
      </text>
    </comment>
    <comment ref="E51" authorId="0">
      <text>
        <r>
          <rPr>
            <b/>
            <sz val="8"/>
            <rFont val="Tahoma"/>
            <family val="2"/>
          </rPr>
          <t>Uveď len počet projektov označených TS</t>
        </r>
        <r>
          <rPr>
            <sz val="8"/>
            <rFont val="Tahoma"/>
            <family val="2"/>
          </rPr>
          <t xml:space="preserve">
</t>
        </r>
      </text>
    </comment>
    <comment ref="E52" authorId="0">
      <text>
        <r>
          <rPr>
            <b/>
            <sz val="8"/>
            <rFont val="Tahoma"/>
            <family val="2"/>
          </rPr>
          <t>Uveď len počet projektov označených PO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sarafinova</author>
    <author>skripj</author>
    <author>none</author>
  </authors>
  <commentList>
    <comment ref="C4" authorId="0">
      <text>
        <r>
          <rPr>
            <b/>
            <sz val="8"/>
            <rFont val="Tahoma"/>
            <family val="2"/>
          </rPr>
          <t>označte prosím číslicou 1 pri každom jednotlivom názve štúdie alebo zámeru do nasledovného stĺpca konečný stav, t.j vypracovanie alebo participacia</t>
        </r>
        <r>
          <rPr>
            <sz val="8"/>
            <rFont val="Tahoma"/>
            <family val="2"/>
          </rPr>
          <t xml:space="preserve">
</t>
        </r>
      </text>
    </comment>
    <comment ref="C25" authorId="1">
      <text>
        <r>
          <rPr>
            <b/>
            <sz val="8"/>
            <rFont val="Tahoma"/>
            <family val="2"/>
          </rPr>
          <t xml:space="preserve">Spočítajte prosím počet 1-tiek v príslušnom stĺpci s označením vypracovanie a napíšte ich súčet resp. počet do uvedenej bunky </t>
        </r>
        <r>
          <rPr>
            <sz val="8"/>
            <rFont val="Tahoma"/>
            <family val="2"/>
          </rPr>
          <t xml:space="preserve">
</t>
        </r>
      </text>
    </comment>
    <comment ref="D25" authorId="1">
      <text>
        <r>
          <rPr>
            <b/>
            <sz val="8"/>
            <rFont val="Tahoma"/>
            <family val="2"/>
          </rPr>
          <t xml:space="preserve">Spočítajte prosím počet 1-tiek v príslušnom stĺpci s názvom participácia a ich súčet napíšte  do uvedenej bunky
 </t>
        </r>
        <r>
          <rPr>
            <sz val="8"/>
            <rFont val="Tahoma"/>
            <family val="2"/>
          </rPr>
          <t xml:space="preserve">
</t>
        </r>
      </text>
    </comment>
    <comment ref="D4" authorId="1">
      <text>
        <r>
          <rPr>
            <b/>
            <sz val="8"/>
            <rFont val="Tahoma"/>
            <family val="2"/>
          </rPr>
          <t>Označte prosím číslicou 1 pri každom jednotlivom názve štúdie alebo zámeru konečný stav, t.j vypracovanie alebo participacia</t>
        </r>
        <r>
          <rPr>
            <sz val="8"/>
            <rFont val="Tahoma"/>
            <family val="2"/>
          </rPr>
          <t xml:space="preserve">
</t>
        </r>
      </text>
    </comment>
    <comment ref="B54" authorId="1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Uveďte počet titulov</t>
        </r>
      </text>
    </comment>
    <comment ref="A4" authorId="2">
      <text>
        <r>
          <rPr>
            <b/>
            <sz val="8"/>
            <rFont val="Tahoma"/>
            <family val="2"/>
          </rPr>
          <t>Do uvedeného stĺpca prosím uvedte konkrétny názov jedného prípadne viacerých rozvojových štúdii resp. podnikateľských zámerov na ktorých sa participuje alebo ktoré sú v konečnej podobe</t>
        </r>
      </text>
    </comment>
    <comment ref="A29" authorId="2">
      <text>
        <r>
          <rPr>
            <b/>
            <sz val="8"/>
            <rFont val="Tahoma"/>
            <family val="2"/>
          </rPr>
          <t>Do prázdnych riadkov resp. riadku v nasledovnej tabuľke uveďte presné názvy programových dokumentov na regionálnej a miestnej úrovni na ktorých sa podieľala RRA</t>
        </r>
      </text>
    </comment>
  </commentList>
</comments>
</file>

<file path=xl/comments4.xml><?xml version="1.0" encoding="utf-8"?>
<comments xmlns="http://schemas.openxmlformats.org/spreadsheetml/2006/main">
  <authors>
    <author>skripj</author>
    <author>none</author>
  </authors>
  <commentList>
    <comment ref="D4" authorId="0">
      <text>
        <r>
          <rPr>
            <b/>
            <sz val="8"/>
            <rFont val="Tahoma"/>
            <family val="2"/>
          </rPr>
          <t xml:space="preserve">Uveďte počet vzdelávacích aktivít </t>
        </r>
      </text>
    </comment>
    <comment ref="D17" authorId="0">
      <text>
        <r>
          <rPr>
            <b/>
            <sz val="8"/>
            <rFont val="Tahoma"/>
            <family val="2"/>
          </rPr>
          <t>Uveďte počet názvov brožur alebo názvov CD nosičov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Treba zadať súčet všetkých názvov buď CD nosičov alebo brožúr.Alebo ak ste vytvorili aj CD nosiče aj brožúry, tak súčet dohromady tých názvov.</t>
        </r>
      </text>
    </comment>
    <comment ref="B57" authorId="0">
      <text>
        <r>
          <rPr>
            <b/>
            <sz val="8"/>
            <rFont val="Tahoma"/>
            <family val="2"/>
          </rPr>
          <t>Príspevkom sa rozumie vystúpenie na akcii,  ktorá nemá vzdelávaci charakter.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Uviesť miesto, čas a dátum konkrétnych príspevkov.</t>
        </r>
      </text>
    </comment>
    <comment ref="B3" authorId="1">
      <text>
        <r>
          <rPr>
            <b/>
            <sz val="8"/>
            <rFont val="Tahoma"/>
            <family val="2"/>
          </rPr>
          <t>Všetky aktivity, ktoré prispievajú k osvojeniu potrebných informácií v rámci regionálneho rozvoja prostredníctvom subjektov, ktoré pracujú na rozvojových programoch</t>
        </r>
      </text>
    </comment>
    <comment ref="B4" authorId="1">
      <text>
        <r>
          <rPr>
            <b/>
            <sz val="8"/>
            <rFont val="Tahoma"/>
            <family val="2"/>
          </rPr>
          <t>Z uvedených možností napíšte čomu presne ste sa venovali v rámci vzdelávacích aktivít. Napríklad uveďte: seminár, workshop, školenie. Alebo aj všetky aktivity. Uviesť aj miesto, čas a dátum organizovanej vzelávacej aktivity.</t>
        </r>
      </text>
    </comment>
    <comment ref="B17" authorId="1">
      <text>
        <r>
          <rPr>
            <b/>
            <sz val="8"/>
            <rFont val="Tahoma"/>
            <family val="2"/>
          </rPr>
          <t>Uvedte prosím presné názvy propagačných a informačných brožúr alebo CD nosičov, ktoré ste vyprodukovali za účelom vzdelávania. Prosím pri vpísaní názvov  vyznačte k názvu aj či sa jedná o CD alebo o brožúru. Každý jeden názov CD alebo brožúry sa počíta ako 1 Ks.</t>
        </r>
      </text>
    </comment>
    <comment ref="D57" authorId="1">
      <text>
        <r>
          <rPr>
            <b/>
            <sz val="8"/>
            <rFont val="Tahoma"/>
            <family val="2"/>
          </rPr>
          <t>Napíšte do uvedenej kolonky presný počet prednesených príspevkov</t>
        </r>
      </text>
    </comment>
    <comment ref="B66" authorId="1">
      <text>
        <r>
          <rPr>
            <b/>
            <sz val="8"/>
            <rFont val="Tahoma"/>
            <family val="2"/>
          </rPr>
          <t>Napíšte len tie názvy aktivít, ktorým ste sa venovali. Napríklad ste organizovali aktivity vo verejnom sektore, tak vypĺňate kolonky pri označení verejný sektor s konkrétnym názvom vzdelávacej aktivity.Ak ste sa venovali  všetkým sektorom tak vyplňte kolonky pri každom sektore zvlášť</t>
        </r>
      </text>
    </comment>
    <comment ref="D66" authorId="1">
      <text>
        <r>
          <rPr>
            <b/>
            <sz val="8"/>
            <rFont val="Tahoma"/>
            <family val="2"/>
          </rPr>
          <t>V sĺpci E uvedte presný počet organizovaných vzdelávacích aktivít len v rámci verejnej správy</t>
        </r>
      </text>
    </comment>
    <comment ref="D80" authorId="1">
      <text>
        <r>
          <rPr>
            <b/>
            <sz val="8"/>
            <rFont val="Tahoma"/>
            <family val="2"/>
          </rPr>
          <t>Uvedte presný počet vzdel. Aktivít pre tretí sektor.</t>
        </r>
      </text>
    </comment>
    <comment ref="D89" authorId="1">
      <text>
        <r>
          <rPr>
            <b/>
            <sz val="8"/>
            <rFont val="Tahoma"/>
            <family val="2"/>
          </rPr>
          <t>Presný počet vzdelávacích aktivít pre podnikateľské subjekty</t>
        </r>
      </text>
    </comment>
    <comment ref="C66" authorId="1">
      <text>
        <r>
          <rPr>
            <b/>
            <sz val="8"/>
            <rFont val="Tahoma"/>
            <family val="2"/>
          </rPr>
          <t>Verejnou správou sa rozumie: subjekty ústrednej správy, územnej samosprávy, vo fondoch sociálneho poistenia a fondoch zdravotného poistenia.</t>
        </r>
      </text>
    </comment>
    <comment ref="C80" authorId="1">
      <text>
        <r>
          <rPr>
            <b/>
            <sz val="8"/>
            <rFont val="Tahoma"/>
            <family val="2"/>
          </rPr>
          <t xml:space="preserve">Tretím sektorom sú mimovládne organizácie: nadácie,  neziskové organizácie a občianske združenia. </t>
        </r>
      </text>
    </comment>
    <comment ref="C89" authorId="1">
      <text>
        <r>
          <rPr>
            <b/>
            <sz val="8"/>
            <rFont val="Tahoma"/>
            <family val="2"/>
          </rPr>
          <t>Podnikateľský sektor tvoria podnikatelia  - právnické osoby zapísané v obchodnom registri a fyzické osoby, ktoré podnikajú na základe živnostenského alebo iného oprávnenia.</t>
        </r>
      </text>
    </comment>
    <comment ref="E3" authorId="1">
      <text>
        <r>
          <rPr>
            <b/>
            <sz val="8"/>
            <rFont val="Tahoma"/>
            <family val="2"/>
          </rPr>
          <t>Napíšte do nasledujúcej tabuľky presné názvy tých vzdelávacích aktivít, ktoré ste zrealizovali</t>
        </r>
      </text>
    </comment>
    <comment ref="G3" authorId="1">
      <text>
        <r>
          <rPr>
            <b/>
            <sz val="8"/>
            <rFont val="Tahoma"/>
            <family val="2"/>
          </rPr>
          <t>Napíšte do nasledujúcej tabuľky presné názvy tých vzdelávacích aktivít, ktoré ste zrealizovali</t>
        </r>
      </text>
    </comment>
  </commentList>
</comments>
</file>

<file path=xl/comments5.xml><?xml version="1.0" encoding="utf-8"?>
<comments xmlns="http://schemas.openxmlformats.org/spreadsheetml/2006/main">
  <authors>
    <author>none</author>
  </authors>
  <commentList>
    <comment ref="B4" authorId="0">
      <text>
        <r>
          <rPr>
            <b/>
            <sz val="8"/>
            <rFont val="Tahoma"/>
            <family val="2"/>
          </rPr>
          <t xml:space="preserve">Letákom sa rozumie potlačený papier o minimálnom formáte A4, pestrofarebný s minimálnym počtom 30 ks.  Ak sa dá uviesť aj miesto a dátum vydania. </t>
        </r>
      </text>
    </comment>
    <comment ref="B56" authorId="0">
      <text>
        <r>
          <rPr>
            <b/>
            <sz val="8"/>
            <rFont val="Tahoma"/>
            <family val="2"/>
          </rPr>
          <t>Tlačové konferencie a brífingy k sprostredkovaniu informácií a možných riešení v oblasti regionálneho rozvoja. Uviesť aj miesto, čas a dátum konania, prípadne aj pozvánku na tlačovú konferenciu.</t>
        </r>
      </text>
    </comment>
    <comment ref="B61" authorId="0">
      <text>
        <r>
          <rPr>
            <b/>
            <sz val="8"/>
            <rFont val="Tahoma"/>
            <family val="2"/>
          </rPr>
          <t>Taktiež účasť na besedách. Treba uviesť aj názov televízie,  čas a dátum poskytnutia rozhovoru.</t>
        </r>
      </text>
    </comment>
    <comment ref="B64" authorId="0">
      <text>
        <r>
          <rPr>
            <b/>
            <sz val="8"/>
            <rFont val="Tahoma"/>
            <family val="2"/>
          </rPr>
          <t>Taktiež účasť na besedách. Treba uviesť nevyhnutne aj názov rozhlasu,  čas a dátum poskytnutia rozhovoru.</t>
        </r>
      </text>
    </comment>
    <comment ref="B70" authorId="0">
      <text>
        <r>
          <rPr>
            <b/>
            <sz val="8"/>
            <rFont val="Tahoma"/>
            <family val="2"/>
          </rPr>
          <t>Propagačným e-mailom sa rozumie elektronická správa s informačným alebo propagačným charakterom o činnosti danej RRA. Pokiaľ zašlete propagačný materiál s tým istým obsahom napr. 100 adresátom cez hromadnú poštu, považuje sa to len za 1  email !!!</t>
        </r>
      </text>
    </comment>
    <comment ref="B84" authorId="0">
      <text>
        <r>
          <rPr>
            <b/>
            <sz val="8"/>
            <rFont val="Tahoma"/>
            <family val="2"/>
          </rPr>
          <t>Rozumejú sa účasti na konferenciách, workshopoch, seminároch, kde sa podávali informácie ohľadom činnosti, možností a služieb RRA, ktoré sú zaradené do IS RRA. Uviesť miesto a dátum konania akcií.</t>
        </r>
      </text>
    </comment>
    <comment ref="B92" authorId="0">
      <text>
        <r>
          <rPr>
            <b/>
            <sz val="8"/>
            <rFont val="Tahoma"/>
            <family val="2"/>
          </rPr>
          <t xml:space="preserve">Aktivity MDVRR SR, na ktoré regionálne rozvojové agentúry vyzve MDVRR SR prostr. sekretariátu IS RRA. Uviesťpresný názov aktivity, miesto a dátum konania.  </t>
        </r>
      </text>
    </comment>
    <comment ref="B109" authorId="0">
      <text>
        <r>
          <rPr>
            <b/>
            <sz val="8"/>
            <rFont val="Tahoma"/>
            <family val="2"/>
          </rPr>
          <t>ostatné ústredné orgány štátnej správy: obce, VÚC. Udať názov aktivity alebo činnosti.</t>
        </r>
      </text>
    </comment>
    <comment ref="B67" authorId="0">
      <text>
        <r>
          <rPr>
            <b/>
            <sz val="8"/>
            <rFont val="Tahoma"/>
            <family val="2"/>
          </rPr>
          <t>Treba udať názov tlače alebo periodika, čas a dátum uvedenia rozhovoru v danej tlači.</t>
        </r>
      </text>
    </comment>
    <comment ref="C61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Rozumie sa miestna TV</t>
        </r>
      </text>
    </comment>
    <comment ref="C62" authorId="0">
      <text>
        <r>
          <rPr>
            <b/>
            <sz val="8"/>
            <rFont val="Tahoma"/>
            <family val="2"/>
          </rPr>
          <t>Rozumie sa regionálna TV</t>
        </r>
      </text>
    </comment>
    <comment ref="C63" authorId="0">
      <text>
        <r>
          <rPr>
            <b/>
            <sz val="8"/>
            <rFont val="Tahoma"/>
            <family val="2"/>
          </rPr>
          <t>Rozumie sa TV na celom území SR. Napr. STV, Joj, Markíza atď.</t>
        </r>
      </text>
    </comment>
    <comment ref="B100" authorId="0">
      <text>
        <r>
          <rPr>
            <b/>
            <sz val="8"/>
            <rFont val="Tahoma"/>
            <family val="2"/>
          </rPr>
          <t>Rozumie sa spolupráca na projektoch, aktivitách, ktorého organizátorom sú partneri zo zahraničia,  uviesť aj miesto a dátum konania aktivity.</t>
        </r>
      </text>
    </comment>
    <comment ref="B35" authorId="0">
      <text>
        <r>
          <rPr>
            <b/>
            <sz val="8"/>
            <rFont val="Tahoma"/>
            <family val="2"/>
          </rPr>
          <t>Uviesť názov, miesto, dátum a čas konania výstavy.</t>
        </r>
      </text>
    </comment>
    <comment ref="B41" authorId="0">
      <text>
        <r>
          <rPr>
            <b/>
            <sz val="8"/>
            <rFont val="Tahoma"/>
            <family val="2"/>
          </rPr>
          <t>Uviesť názov výstavy, miesto, čas a dátum konania zahraničnej výstavy.</t>
        </r>
      </text>
    </comment>
    <comment ref="B46" authorId="0">
      <text>
        <r>
          <rPr>
            <b/>
            <sz val="8"/>
            <rFont val="Tahoma"/>
            <family val="2"/>
          </rPr>
          <t>Uviesť názov, miesto, čas a dátum konania výstavy.</t>
        </r>
      </text>
    </comment>
    <comment ref="B51" authorId="0">
      <text>
        <r>
          <rPr>
            <b/>
            <sz val="8"/>
            <rFont val="Tahoma"/>
            <family val="2"/>
          </rPr>
          <t>Uviesť názov, miesto, čas a dátum konania zahraničnej výstavy.</t>
        </r>
      </text>
    </comment>
    <comment ref="C64" authorId="0">
      <text>
        <r>
          <rPr>
            <b/>
            <sz val="8"/>
            <rFont val="Tahoma"/>
            <family val="2"/>
          </rPr>
          <t>Rozumie sa miestna TV, ktorá nemá pôsobnosť na inom území ako len v konkrétnom meste alebo obci.</t>
        </r>
      </text>
    </comment>
    <comment ref="C65" authorId="0">
      <text>
        <r>
          <rPr>
            <b/>
            <sz val="8"/>
            <rFont val="Tahoma"/>
            <family val="2"/>
          </rPr>
          <t>Regionálnou TV sa rozumie TV, ktorá vysiela nielen na území mesta či obce, ale na území napr. okresu respektíve kraja</t>
        </r>
      </text>
    </comment>
    <comment ref="C66" authorId="0">
      <text>
        <r>
          <rPr>
            <b/>
            <sz val="8"/>
            <rFont val="Tahoma"/>
            <family val="2"/>
          </rPr>
          <t>Celoštátnou TV sa rozumie TV, ktorá vysiela na celom území SR</t>
        </r>
      </text>
    </comment>
    <comment ref="C67" authorId="0">
      <text>
        <r>
          <rPr>
            <b/>
            <sz val="8"/>
            <rFont val="Tahoma"/>
            <family val="2"/>
          </rPr>
          <t>Miestnou TV sa rozumie TV, ktorá vysiela len v určitom meste či obci</t>
        </r>
      </text>
    </comment>
    <comment ref="C68" authorId="0">
      <text>
        <r>
          <rPr>
            <b/>
            <sz val="8"/>
            <rFont val="Tahoma"/>
            <family val="2"/>
          </rPr>
          <t>Regionálnou TV sa rozumie TV, ktorá vysiela nielen na území mesta či obce, ale na úrovni okresu respektíve kraja</t>
        </r>
      </text>
    </comment>
    <comment ref="C69" authorId="0">
      <text>
        <r>
          <rPr>
            <b/>
            <sz val="8"/>
            <rFont val="Tahoma"/>
            <family val="2"/>
          </rPr>
          <t>Celoštátnou TV sa rozumie TV, ktorá vysiela na celom území SR</t>
        </r>
      </text>
    </comment>
    <comment ref="E3" authorId="0">
      <text>
        <r>
          <rPr>
            <b/>
            <sz val="8"/>
            <rFont val="Tahoma"/>
            <family val="2"/>
          </rPr>
          <t>Napíšte do nasledujúcej tabuľky presné názvy tých vzdelávacích aktivít, ktoré ste zrealizovali</t>
        </r>
      </text>
    </comment>
    <comment ref="G3" authorId="0">
      <text>
        <r>
          <rPr>
            <b/>
            <sz val="8"/>
            <rFont val="Tahoma"/>
            <family val="2"/>
          </rPr>
          <t>Napíšte do nasledujúcej tabuľky presné názvy tých vzdelávacích aktivít, ktoré ste zrealizovali</t>
        </r>
      </text>
    </comment>
  </commentList>
</comments>
</file>

<file path=xl/comments6.xml><?xml version="1.0" encoding="utf-8"?>
<comments xmlns="http://schemas.openxmlformats.org/spreadsheetml/2006/main">
  <authors>
    <author>skripj</author>
    <author>none</author>
    <author>Krajčová, Marianna</author>
  </authors>
  <commentList>
    <comment ref="A13" authorId="0">
      <text>
        <r>
          <rPr>
            <b/>
            <sz val="8"/>
            <rFont val="Tahoma"/>
            <family val="2"/>
          </rPr>
          <t>Uvediete názvy projektov, na ktorých ste sa podielali.</t>
        </r>
      </text>
    </comment>
    <comment ref="B4" authorId="0">
      <text>
        <r>
          <rPr>
            <b/>
            <sz val="8"/>
            <rFont val="Tahoma"/>
            <family val="2"/>
          </rPr>
          <t>Uveďte len počet projektov označených SPP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Označte projekt príslušnou skratkou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SPP - spolupráca na príprave projektu. PPS -  projekt v procese schvaľovania. PPR - projekt v procese realizácie.</t>
        </r>
      </text>
    </comment>
    <comment ref="C13" authorId="0">
      <text>
        <r>
          <rPr>
            <b/>
            <sz val="8"/>
            <rFont val="Tahoma"/>
            <family val="2"/>
          </rPr>
          <t>Označte projekt príslušnou značkou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VS - verejný sektor. TS - tretí sektor. PO - podnikatelia. Uviesť v rámci ktorého sektora sa projekt realizoval.</t>
        </r>
      </text>
    </comment>
    <comment ref="A4" authorId="1">
      <text>
        <r>
          <rPr>
            <b/>
            <sz val="8"/>
            <rFont val="Tahoma"/>
            <family val="2"/>
          </rPr>
          <t>Činnosť aspoň 2 alebo viacerých rozvojových agentúr zameraná na prípravu konkrétneho projektu pre daný kalendárny rok</t>
        </r>
      </text>
    </comment>
    <comment ref="A5" authorId="1">
      <text>
        <r>
          <rPr>
            <b/>
            <sz val="8"/>
            <rFont val="Tahoma"/>
            <family val="2"/>
          </rPr>
          <t>Sú projekty, ktoré nemajú ešte oficiálny charakter, ale do určitej lehoty sa predložený projekt schváli alebo neschváli príslušným orgánom (ministerstvom)</t>
        </r>
      </text>
    </comment>
    <comment ref="A6" authorId="1">
      <text>
        <r>
          <rPr>
            <b/>
            <sz val="8"/>
            <rFont val="Tahoma"/>
            <family val="2"/>
          </rPr>
          <t>Sú to projekty, ktoré nadobudli oficiálny charakter a začínajú sa realizovať.</t>
        </r>
      </text>
    </comment>
    <comment ref="B8" authorId="0">
      <text>
        <r>
          <rPr>
            <b/>
            <sz val="8"/>
            <rFont val="Tahoma"/>
            <family val="2"/>
          </rPr>
          <t xml:space="preserve">Uveďte len počet projektov označených TS
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Uveďte len počet projektov označených PO</t>
        </r>
        <r>
          <rPr>
            <sz val="8"/>
            <rFont val="Tahoma"/>
            <family val="2"/>
          </rPr>
          <t xml:space="preserve">
</t>
        </r>
      </text>
    </comment>
    <comment ref="B5" authorId="2">
      <text>
        <r>
          <rPr>
            <b/>
            <sz val="8"/>
            <rFont val="Tahoma"/>
            <family val="2"/>
          </rPr>
          <t>Uveďte len počet projektov označených PPS</t>
        </r>
        <r>
          <rPr>
            <sz val="9"/>
            <rFont val="Tahoma"/>
            <family val="2"/>
          </rPr>
          <t xml:space="preserve">
</t>
        </r>
      </text>
    </comment>
    <comment ref="B6" authorId="2">
      <text>
        <r>
          <rPr>
            <b/>
            <sz val="8"/>
            <rFont val="Tahoma"/>
            <family val="2"/>
          </rPr>
          <t>Uveďte len počet projektov označených PPR</t>
        </r>
        <r>
          <rPr>
            <sz val="9"/>
            <rFont val="Tahoma"/>
            <family val="2"/>
          </rPr>
          <t xml:space="preserve">
</t>
        </r>
      </text>
    </comment>
    <comment ref="B7" authorId="2">
      <text>
        <r>
          <rPr>
            <b/>
            <sz val="8"/>
            <rFont val="Tahoma"/>
            <family val="2"/>
          </rPr>
          <t>Uveďte len počet projektov označených VS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skripj</author>
  </authors>
  <commentList>
    <comment ref="D7" authorId="0">
      <text>
        <r>
          <rPr>
            <b/>
            <sz val="8"/>
            <rFont val="Tahoma"/>
            <family val="2"/>
          </rPr>
          <t xml:space="preserve">Poskytovateľ môže prijímateľa vyzvať na predloženie relevantného dokladu o činnosti, ktorú uviedol v správe. </t>
        </r>
        <r>
          <rPr>
            <sz val="8"/>
            <rFont val="Tahoma"/>
            <family val="2"/>
          </rPr>
          <t xml:space="preserve">
</t>
        </r>
      </text>
    </comment>
    <comment ref="B34" authorId="0">
      <text>
        <r>
          <rPr>
            <b/>
            <sz val="8"/>
            <rFont val="Tahoma"/>
            <family val="2"/>
          </rPr>
          <t>Ohodnotenie: 
miestne - 100 b., regionálne -150 b.,  celoštátne - 200 b.</t>
        </r>
        <r>
          <rPr>
            <sz val="8"/>
            <rFont val="Tahoma"/>
            <family val="2"/>
          </rPr>
          <t xml:space="preserve">
</t>
        </r>
      </text>
    </comment>
    <comment ref="B35" authorId="0">
      <text>
        <r>
          <rPr>
            <b/>
            <sz val="8"/>
            <rFont val="Tahoma"/>
            <family val="2"/>
          </rPr>
          <t>Ohodnotenie: 
miestne - 100 b., regionálne -150 b.,  celoštátne - 200 b.</t>
        </r>
      </text>
    </comment>
    <comment ref="B36" authorId="0">
      <text>
        <r>
          <rPr>
            <b/>
            <sz val="8"/>
            <rFont val="Tahoma"/>
            <family val="2"/>
          </rPr>
          <t>Ohodnotenie: 
miestne - 100 b., regionálne -150 b.,  celoštátne - 200 b.</t>
        </r>
      </text>
    </comment>
    <comment ref="A41" authorId="0">
      <text>
        <r>
          <rPr>
            <b/>
            <sz val="8"/>
            <rFont val="Tahoma"/>
            <family val="2"/>
          </rPr>
          <t>ostatné ústredné orgány štátnej správy, VÚC,  obce, atď.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<sst xmlns="http://schemas.openxmlformats.org/spreadsheetml/2006/main" count="729" uniqueCount="362">
  <si>
    <t>Počet vzdelávacích aktivít</t>
  </si>
  <si>
    <t>Počet aktivít v oblasti reklama a propagácia</t>
  </si>
  <si>
    <t>Projektová činnosť</t>
  </si>
  <si>
    <t>Rozpočet projektov (suma všetkých projektov)</t>
  </si>
  <si>
    <t>Súčet bodov za všeobecné úlohy</t>
  </si>
  <si>
    <t>Bodový rozsah</t>
  </si>
  <si>
    <t xml:space="preserve">Názov aktivity </t>
  </si>
  <si>
    <t xml:space="preserve">Poskytnutie informácie </t>
  </si>
  <si>
    <t>Osobné stretnutie</t>
  </si>
  <si>
    <t>Tvorba brožúr alebo CD nosičov</t>
  </si>
  <si>
    <t>Slúži len na triedenie</t>
  </si>
  <si>
    <t>Poskytnutie informácie na výstave</t>
  </si>
  <si>
    <t>Prednáška</t>
  </si>
  <si>
    <t xml:space="preserve">Príspevok </t>
  </si>
  <si>
    <t>Počet rozvojových štúdií  a podnikateľských zámerov</t>
  </si>
  <si>
    <t>Doklad</t>
  </si>
  <si>
    <t>Titul</t>
  </si>
  <si>
    <t>osoba</t>
  </si>
  <si>
    <t>e-mail</t>
  </si>
  <si>
    <t>100 - 200</t>
  </si>
  <si>
    <t>zoznam projektov</t>
  </si>
  <si>
    <t>objednávka, dodací list</t>
  </si>
  <si>
    <t>Záznam o poskytnutí info.</t>
  </si>
  <si>
    <t>Vzorka, faktúra</t>
  </si>
  <si>
    <t>Faktúra, fotodokumentácia</t>
  </si>
  <si>
    <t>Doklad o odoslaní</t>
  </si>
  <si>
    <t>Fotodokumentácia, záznam</t>
  </si>
  <si>
    <t xml:space="preserve">Pozvánka, fotodokumentácia </t>
  </si>
  <si>
    <t>Pozvánka, prednáška</t>
  </si>
  <si>
    <t>Suma</t>
  </si>
  <si>
    <t xml:space="preserve">zoznam </t>
  </si>
  <si>
    <t>Zoznam</t>
  </si>
  <si>
    <t>k zmluve o poskytnutí finančného príspevku na realizáciu úloh regionálnej rozvojovej agentúry uzatvorenej podľa ustanovenia §14 a nasl. zákona č. 539/2008 Z. z. o podpore regionálneho rozvoja</t>
  </si>
  <si>
    <t xml:space="preserve"> Počet účastí na výstavách - ako vystavovateľ</t>
  </si>
  <si>
    <t xml:space="preserve"> Počet organizovaných tlačových konferencií</t>
  </si>
  <si>
    <t xml:space="preserve"> Počet poskytnutých rozhovorov v TV</t>
  </si>
  <si>
    <t xml:space="preserve"> Počet poskytnutých rozhovorov v rozhlase</t>
  </si>
  <si>
    <t xml:space="preserve"> Počet poskytnutých rozhovorov v printov. médiach</t>
  </si>
  <si>
    <t xml:space="preserve"> Počet propagačných e-mailov</t>
  </si>
  <si>
    <t>Počet strategických a programových dokumentov na reg. a miest. úrovni na ktorých tvorbe sa RRA podieľala</t>
  </si>
  <si>
    <t>Pozvánka, príspevok</t>
  </si>
  <si>
    <t>Počet účastí na aktivitách organizovaných zahraničnými partnermi</t>
  </si>
  <si>
    <t>Počet účastí na aktivitách organizovaných inými subjektami</t>
  </si>
  <si>
    <t>Počet projektových zámerov a projektov pre verejnú správu</t>
  </si>
  <si>
    <t>Počet projektových zámerov a projektov pre tretí sektor</t>
  </si>
  <si>
    <t>Počet projektových zámerov a projektov pre podnikateľov</t>
  </si>
  <si>
    <t>Telefonické poskytnutie informácie</t>
  </si>
  <si>
    <t>Poskytnutie informácie e-mailom</t>
  </si>
  <si>
    <t>Poskytnutie informácie prostredníctvom vzdelávacej aktivity</t>
  </si>
  <si>
    <t xml:space="preserve"> Počet vypracovaných letákov</t>
  </si>
  <si>
    <t xml:space="preserve"> Počet vypracovaných článkov</t>
  </si>
  <si>
    <t>Jednotka</t>
  </si>
  <si>
    <t>Organizovanie vzdelávacej aktivity -seminár /workshop/školenie</t>
  </si>
  <si>
    <t xml:space="preserve"> Počet účastí na výstavách ako spoluvystavovateľ</t>
  </si>
  <si>
    <t xml:space="preserve"> Počet účastí na zahraničných výstavách ako spoluvystavovateľ </t>
  </si>
  <si>
    <t>Počet účastí na konferenciách/ workshopoch/ seminároch za účelom propagácie</t>
  </si>
  <si>
    <t>Pozvánka,program,prezen. list.</t>
  </si>
  <si>
    <t>Počet titulov</t>
  </si>
  <si>
    <t>počet osôb</t>
  </si>
  <si>
    <t>počet e-mailov</t>
  </si>
  <si>
    <t>počet prednášok</t>
  </si>
  <si>
    <t>počet príspevkov</t>
  </si>
  <si>
    <t>počet</t>
  </si>
  <si>
    <t xml:space="preserve">tretí sektor </t>
  </si>
  <si>
    <t>zoznam (názvy)</t>
  </si>
  <si>
    <t xml:space="preserve"> vypracované letáky</t>
  </si>
  <si>
    <t>účasti na výstavách - ako vystavovateľ</t>
  </si>
  <si>
    <t>účasti na zahraničných výstav - ako vystavovateľ</t>
  </si>
  <si>
    <t>účasti na výstavách ako spoluvystavovateľ</t>
  </si>
  <si>
    <t xml:space="preserve">účasti na zahraničných výstavách ako spoluvystavovateľ </t>
  </si>
  <si>
    <t>organizované tlačové konferencie</t>
  </si>
  <si>
    <t xml:space="preserve"> poskytnuté rozhovory v TV</t>
  </si>
  <si>
    <t xml:space="preserve"> poskytnuté rozhovory v rozhlase</t>
  </si>
  <si>
    <t>účasti na konferenciách/ workshopoch/ seminároch za účelom propagácie</t>
  </si>
  <si>
    <t>účasti na aktivitách organizovaných zahraničnými partnermi</t>
  </si>
  <si>
    <t>účasti na aktivitách organizovaných MVRR SR</t>
  </si>
  <si>
    <t>účasti na aktivitách organizovaných inými subjektami</t>
  </si>
  <si>
    <t>celkový počet bodov</t>
  </si>
  <si>
    <t>Počet</t>
  </si>
  <si>
    <t>Projektové  zámery v a projekty pre tretí sektor</t>
  </si>
  <si>
    <t>Projektové  zámery a projekty pre verejnú správu</t>
  </si>
  <si>
    <t>miestne</t>
  </si>
  <si>
    <t>regionálne</t>
  </si>
  <si>
    <t>celoštátne</t>
  </si>
  <si>
    <t>počet titulov</t>
  </si>
  <si>
    <t>slúži len na triedenie</t>
  </si>
  <si>
    <t>spät na hlavnú stránku</t>
  </si>
  <si>
    <t>späť na hlavnú stránku</t>
  </si>
  <si>
    <t>Aktivity v  oblasti reklamy a propagácie</t>
  </si>
  <si>
    <t>organizovanie vzdelávacej aktivity -seminár /workshop/školenie</t>
  </si>
  <si>
    <t>tvorba brožúr alebo CD nosičov</t>
  </si>
  <si>
    <t>prednáška</t>
  </si>
  <si>
    <t xml:space="preserve">príspevok </t>
  </si>
  <si>
    <t xml:space="preserve"> Celkový počet titulov</t>
  </si>
  <si>
    <t>vypracovanie</t>
  </si>
  <si>
    <t>Sektor ( VS, TS, PO )</t>
  </si>
  <si>
    <t>celkový počet</t>
  </si>
  <si>
    <t>Názov projektovej činnosti (zoznam)</t>
  </si>
  <si>
    <t>Zoznam skratiek:</t>
  </si>
  <si>
    <t>Názvy rozvojových štúdií a podnikateľských zámerov</t>
  </si>
  <si>
    <t xml:space="preserve">Zoznam </t>
  </si>
  <si>
    <t>Strana č. 2</t>
  </si>
  <si>
    <t xml:space="preserve">Bodové hodnotenie </t>
  </si>
  <si>
    <t>Strana č. 3</t>
  </si>
  <si>
    <t>Strana č. 4</t>
  </si>
  <si>
    <t>Strana č. 5</t>
  </si>
  <si>
    <t>Strana č. 6</t>
  </si>
  <si>
    <t>Strana č. 7</t>
  </si>
  <si>
    <t>v celkovej sume</t>
  </si>
  <si>
    <t xml:space="preserve"> Vzdelávacie aktivity</t>
  </si>
  <si>
    <t>propagačné e-maily</t>
  </si>
  <si>
    <t>Číslo aktivity</t>
  </si>
  <si>
    <t>5.1</t>
  </si>
  <si>
    <t>5.2</t>
  </si>
  <si>
    <t>5.3</t>
  </si>
  <si>
    <t>5.4</t>
  </si>
  <si>
    <t>5.5</t>
  </si>
  <si>
    <t>5.6</t>
  </si>
  <si>
    <t>5.7</t>
  </si>
  <si>
    <t>5.8.1</t>
  </si>
  <si>
    <t>5.8.2</t>
  </si>
  <si>
    <t>5.8.3</t>
  </si>
  <si>
    <t>5.9.1</t>
  </si>
  <si>
    <t>5.9.2</t>
  </si>
  <si>
    <t>5.9.3</t>
  </si>
  <si>
    <t>5.10.1</t>
  </si>
  <si>
    <t>5.10.2</t>
  </si>
  <si>
    <t>5.10.3</t>
  </si>
  <si>
    <t>5.11</t>
  </si>
  <si>
    <t>5.12</t>
  </si>
  <si>
    <t>5.13</t>
  </si>
  <si>
    <t>5.14</t>
  </si>
  <si>
    <t>5.15</t>
  </si>
  <si>
    <t>4.1</t>
  </si>
  <si>
    <t>4.2</t>
  </si>
  <si>
    <t>4.3</t>
  </si>
  <si>
    <t>4.4</t>
  </si>
  <si>
    <t>4.5.1</t>
  </si>
  <si>
    <t>4.5.2</t>
  </si>
  <si>
    <t>4.5.3</t>
  </si>
  <si>
    <t>Názov aktivity</t>
  </si>
  <si>
    <t xml:space="preserve">vzdelávacie aktivíty za rok 2009 - verejnú správu </t>
  </si>
  <si>
    <t xml:space="preserve">vzdelávacie aktivíty za rok 2009 - tretí sektor </t>
  </si>
  <si>
    <t xml:space="preserve">vzdelávacie aktivíty za rok 2009 - podnikatelia </t>
  </si>
  <si>
    <t>vypracované letáky</t>
  </si>
  <si>
    <t>vypracované články</t>
  </si>
  <si>
    <t>poskytnuté rozhovory v TV - miestne</t>
  </si>
  <si>
    <t>poskytnuté rozhovory v TV - regionálne</t>
  </si>
  <si>
    <t>poskytnuté rozhovory v TV - celoštátne</t>
  </si>
  <si>
    <t>poskytnuté rozhovory v rozhlase - miestne</t>
  </si>
  <si>
    <t>poskytnuté rozhovory v rozhlase - regionálne</t>
  </si>
  <si>
    <t>poskytnuté rozhovory v rozhlase - celoštátne</t>
  </si>
  <si>
    <t>poskytnuté rozhovory v printov. Médiach - miestne</t>
  </si>
  <si>
    <t>poskytnuté rozhovory v printov. Médiach - regionálne</t>
  </si>
  <si>
    <t>poskytnuté rozhovory v printov. Médiach -  celoštátne</t>
  </si>
  <si>
    <t>Č.aktivity</t>
  </si>
  <si>
    <t xml:space="preserve">Vzory </t>
  </si>
  <si>
    <t>zadávať tieto VZORY kódov</t>
  </si>
  <si>
    <t>Popisy - pre Vašu informáciu</t>
  </si>
  <si>
    <t>Vypracovanie</t>
  </si>
  <si>
    <t xml:space="preserve">Participácia </t>
  </si>
  <si>
    <t>účasti na výstavách - ako spoluvystavovateľ</t>
  </si>
  <si>
    <t xml:space="preserve"> Počet  účastí na zahraničných výstavách - ako vystavovateľ</t>
  </si>
  <si>
    <t>participácia</t>
  </si>
  <si>
    <t>účasti na zahraničných výstavách - ako vystavovateľ</t>
  </si>
  <si>
    <t>späť na hlavnú stranku</t>
  </si>
  <si>
    <t>poskytnuté rozhovory v printov. médiach - miestne</t>
  </si>
  <si>
    <t>poskytnuté rozhovory v printov. médiach - regionálne</t>
  </si>
  <si>
    <t>poskytnuté rozhovory v printov. médiach -  celoštátne</t>
  </si>
  <si>
    <t>Z celkového počtu projektov v procese schvaľovania v roku 2010 boli neúspešné:</t>
  </si>
  <si>
    <t>Vyplňte prosím len žlté polia</t>
  </si>
  <si>
    <t xml:space="preserve">Poznámka: </t>
  </si>
  <si>
    <r>
      <t>V stĺpci "Z</t>
    </r>
    <r>
      <rPr>
        <b/>
        <sz val="10"/>
        <rFont val="Arial"/>
        <family val="2"/>
      </rPr>
      <t>oznam"</t>
    </r>
    <r>
      <rPr>
        <sz val="10"/>
        <rFont val="Arial"/>
        <family val="0"/>
      </rPr>
      <t xml:space="preserve"> je potrebné uviesť názov aktivity, dátum, čas a miesto jej konania. Je potrebné uviesť konkrétne názvy všetkých aktivít v súlade so stĺpcom "Počet".</t>
    </r>
  </si>
  <si>
    <t>Suma v Eur</t>
  </si>
  <si>
    <t>Počet projektov</t>
  </si>
  <si>
    <r>
      <t>V stĺpci</t>
    </r>
    <r>
      <rPr>
        <b/>
        <sz val="10"/>
        <rFont val="Arial"/>
        <family val="2"/>
      </rPr>
      <t xml:space="preserve"> "Počet"</t>
    </r>
    <r>
      <rPr>
        <sz val="10"/>
        <rFont val="Arial"/>
        <family val="0"/>
      </rPr>
      <t xml:space="preserve"> musí byť uvedený počet aktivít, ktoré sú druhovo odlišné, t.j. nemôže ísť o tú istú aktivitu v počte napr. 20, je to len aktivita v počte 1.</t>
    </r>
  </si>
  <si>
    <t>Tabuľka č.1</t>
  </si>
  <si>
    <t>Tabuľka č. 2</t>
  </si>
  <si>
    <t xml:space="preserve"> poskytnuté rozhovory v printov. médiách</t>
  </si>
  <si>
    <t>účasti na aktivitách organizovaných MDVRR SR</t>
  </si>
  <si>
    <t>Počet účastí na aktivitách organizovaných MDVRR SR</t>
  </si>
  <si>
    <t>Aktivity financované z vlastných zdrojov</t>
  </si>
  <si>
    <t>Spolupráca na príprave projektu v roku 2011</t>
  </si>
  <si>
    <t>Projekty v procese schvaľovania v roku 2011</t>
  </si>
  <si>
    <t>Projekty v procese realizácie v roku 2011</t>
  </si>
  <si>
    <t>vzdelávacie aktivity pre verejnú správu za rok 2011</t>
  </si>
  <si>
    <t>vzdelávacie aktivity pre tretí sektor za rok 2011</t>
  </si>
  <si>
    <t>vzdelávacie aktivity pre podnikateľov za rok 2011</t>
  </si>
  <si>
    <t>Počet projektov v procese schvaľovania v roku 2011</t>
  </si>
  <si>
    <t>Počet projektov v procese realizácie v roku 2011</t>
  </si>
  <si>
    <t>Z celkového počtu projektov v procese schvaľovania v roku 2011 boli neúspešné:</t>
  </si>
  <si>
    <t>vzdelávacie aktivity    za rok 2011</t>
  </si>
  <si>
    <r>
      <t>SPP</t>
    </r>
    <r>
      <rPr>
        <sz val="10"/>
        <rFont val="Arial"/>
        <family val="0"/>
      </rPr>
      <t xml:space="preserve"> - spolupráca na príprave projektu</t>
    </r>
  </si>
  <si>
    <r>
      <t>PPS</t>
    </r>
    <r>
      <rPr>
        <sz val="10"/>
        <rFont val="Arial"/>
        <family val="0"/>
      </rPr>
      <t xml:space="preserve"> - projekty v procese schvaľovania</t>
    </r>
  </si>
  <si>
    <r>
      <t>PPR</t>
    </r>
    <r>
      <rPr>
        <sz val="10"/>
        <rFont val="Arial"/>
        <family val="0"/>
      </rPr>
      <t xml:space="preserve"> - projekty v procese realizácie</t>
    </r>
  </si>
  <si>
    <r>
      <t>VS</t>
    </r>
    <r>
      <rPr>
        <sz val="10"/>
        <rFont val="Arial"/>
        <family val="0"/>
      </rPr>
      <t xml:space="preserve"> - verejná správa</t>
    </r>
  </si>
  <si>
    <r>
      <t>TS</t>
    </r>
    <r>
      <rPr>
        <sz val="10"/>
        <rFont val="Arial"/>
        <family val="0"/>
      </rPr>
      <t xml:space="preserve"> - tretí sektor</t>
    </r>
  </si>
  <si>
    <t xml:space="preserve">verejná správa </t>
  </si>
  <si>
    <t>Projektové  zámery  a projekty pre podnikateľský sektor</t>
  </si>
  <si>
    <t>podnikateľský sektor</t>
  </si>
  <si>
    <t>Počet vzdelávacích aktivít pre verejnú správu za rok 2011</t>
  </si>
  <si>
    <t>Počet vzdelávacích aktivít pre tretí sektor za rok 2011</t>
  </si>
  <si>
    <t>Počet vzdelávacích aktivít pre podnikateľov za rok 2011</t>
  </si>
  <si>
    <t xml:space="preserve"> Počet  účastí na zahraničných výstav - ako vystavovateľ</t>
  </si>
  <si>
    <r>
      <t>PO</t>
    </r>
    <r>
      <rPr>
        <sz val="10"/>
        <rFont val="Arial"/>
        <family val="0"/>
      </rPr>
      <t xml:space="preserve"> - podnikateľský sektor</t>
    </r>
  </si>
  <si>
    <t>Aktivity financované z finančných príspevkov poskytnutých MDVRR SR</t>
  </si>
  <si>
    <t>Štúdie a zámery</t>
  </si>
  <si>
    <t>Vzdelávacie aktivity</t>
  </si>
  <si>
    <t>Reklama a propagácia</t>
  </si>
  <si>
    <t>Projektová činnosť'</t>
  </si>
  <si>
    <t xml:space="preserve"> stav projektu ( SPP, PPS, PPR)</t>
  </si>
  <si>
    <t>Hodnotiace kritériá na rok  2011</t>
  </si>
  <si>
    <t>Počet rozvojových štúdií a podnikateľských zámerov</t>
  </si>
  <si>
    <t>Počet strategických a programových dokumentov na reg. a miest. úrovni, na ktorých tvorbe sa RRA podieľala</t>
  </si>
  <si>
    <t>Organizovanie vzdelávacej aktivity - seminár /workshop/školenie</t>
  </si>
  <si>
    <t>Názvy strategických a programových dokumentov na regionálnej a miestnej úrovni na, ktorých tvorbe sa RRA podieľala</t>
  </si>
  <si>
    <r>
      <t>PN</t>
    </r>
    <r>
      <rPr>
        <sz val="10"/>
        <rFont val="Arial"/>
        <family val="0"/>
      </rPr>
      <t xml:space="preserve"> - projekt neschválený (Neschválené projekty nezaraďovať do tabuľky č. 1 - Projektová činnosť. Zaraďujú sa len do tabuľky č. 2 - Zoznam.</t>
    </r>
  </si>
  <si>
    <t>Suma vynaložených FP na aktivitu (v EUR)</t>
  </si>
  <si>
    <t>Spolu:</t>
  </si>
  <si>
    <t xml:space="preserve">vzdelávacie aktivíty za rok 2011 - verejnú správu </t>
  </si>
  <si>
    <t xml:space="preserve">vzdelávacie aktivíty za rok 2011 - tretí sektor </t>
  </si>
  <si>
    <t xml:space="preserve">vzdelávacie aktivíty za rok 2011 - podnikatelia </t>
  </si>
  <si>
    <t>Správa o činnosti RRA zaradenej do IS RRA                            od 1. januára do 31. decembra 2011</t>
  </si>
  <si>
    <t>Regionálna rozvojová agentúra, Združenie pre rozvoj regiónu Gemer - Malohont</t>
  </si>
  <si>
    <t>Rimavská Sobota, Ul. SNP č. 21</t>
  </si>
  <si>
    <t xml:space="preserve">V..Rimavskej Sobote. Dňa.02.01.2012.. </t>
  </si>
  <si>
    <t>Pavel Hanúska podnikateľský plán</t>
  </si>
  <si>
    <t>Gabriel Molnár podnikateľský plán</t>
  </si>
  <si>
    <t>Sedláková - podnikateľský plán</t>
  </si>
  <si>
    <t>Vypracovanie návrhu podnikateľského zámeru pre autoservis Gabriel Molnár</t>
  </si>
  <si>
    <t>Manažment mimovládnych neziskových organizácií pôsobiacich v oblasti resocializácií drogovo závislých na Slovensku.</t>
  </si>
  <si>
    <t>Nezamestnanosť, dopady nezamestnanosti a eliminácia dopadov nezamestnanosti v SR</t>
  </si>
  <si>
    <t>Analýza účtovnej informačnej sústavy  a štruktúra majetku a jeho zdrojov v rozpočtovej organizácii obce“.</t>
  </si>
  <si>
    <t>Ananalýza účtovníctva, legislatíva o zaobchádzaní s obecným majetkom a verejnými prostriedkami a súvaha, ako účtovný doklad obce .</t>
  </si>
  <si>
    <t>Podnikateľský zámer - školenie 24.okt. - 8,30 - 12,30</t>
  </si>
  <si>
    <t>Marketing a štúdia uskutočniteľnosti - 25. okt. 8,30 - 12,30</t>
  </si>
  <si>
    <t>Komunikácia a protokol 25.okt. 12,30 - 16,30</t>
  </si>
  <si>
    <t>Individuálne školenie Ing. Frídel: Pracovný pohovor .12/ 2011 - 2 hod.</t>
  </si>
  <si>
    <t xml:space="preserve">                APA a MPDaRR SR - 12/2011  2 hod</t>
  </si>
  <si>
    <t xml:space="preserve">                NSRR SR 2007-2013 programy a opatrenia 12/2011, 4 hod</t>
  </si>
  <si>
    <t>Sebapoznávanie, plánovanie podnikateľských alternatív - tréning uchádzačov nad 45 rokov - 24.okt. 12,30 - 16,30</t>
  </si>
  <si>
    <t>seminár: výzva: Odpadové hospodárstvo 19.7. RRA RS 10.00 -16.00</t>
  </si>
  <si>
    <t xml:space="preserve">Individuálne vzdelávanie: Bikkes, Kisfaludy, Orosová  14.12. RRA RS </t>
  </si>
  <si>
    <t xml:space="preserve">  - účtovníctvo a hospodárenie s verejnými zdrojmi - 4 hod., Rozpočtové organizácie obce - 4 hod</t>
  </si>
  <si>
    <t>14.9. - Pomoc sociálnym skupinám ( Rómska problematika) - nástroje štátnej pomoci - 9.00 - 19.00 hod - RRA RS</t>
  </si>
  <si>
    <t>Nezamestnanosť a nástroje aktívnej politiky trhu práce</t>
  </si>
  <si>
    <t>Regionálna rozvojová agentúra, Združenie pre rozvoj regiónu Gemer - Malohont - brožúra ( 150 ks)</t>
  </si>
  <si>
    <t>Regionális fejlesztési ugynogség - brožúra (30 ks)</t>
  </si>
  <si>
    <t>Regional development agency Rimavská Sobota - brožúra ( 50 ks)</t>
  </si>
  <si>
    <t>Analýza stavu kultúrneho a pamiatkového potenciálu Južného Gemera -Malohontu - brožúra 2 ks + CD 1 ks</t>
  </si>
  <si>
    <t>Analýza existujúceho stavu a možnosti využitia kultúrneho a pamiatkového dedičstva územia - brožúra 2 ks - + 1 CD</t>
  </si>
  <si>
    <t>Návrh  rozvojovej stratégie a ekonomické zhodnotenie so zameraním na  rozvoj cestovného ruchu v regióne Južný Gemer - Malohont - brožúra 2 ks + 5 CD</t>
  </si>
  <si>
    <t>Manažment mimovládnych neziskovýcch organizácií pôsobiacich v oblasti resociálizácie drogovo závislých na Slovensku - 2 brožúry a 2 CD</t>
  </si>
  <si>
    <t>Integrácia Rómov a a nástroje aktívnej politiky trhu práce - 15 brožúr</t>
  </si>
  <si>
    <t>Investičné ponuky miest a obcí v južnej časti BBSK - 30 CD</t>
  </si>
  <si>
    <t>Veľký Krtíš, 2.2.2011, činnosť RRA a IS RRA</t>
  </si>
  <si>
    <t>Rimavská Sobota, UPSVaR, 11.2.2011, príspevok o akreditovanom vzdelávaní pre SZČO</t>
  </si>
  <si>
    <t>Dolinka ( okres VKˇ) 22.2.2011</t>
  </si>
  <si>
    <t>Rimavská Sobota, UPSVaR, 15.03.2011</t>
  </si>
  <si>
    <t>Rimavská Sobota, 5-6.05.2011</t>
  </si>
  <si>
    <t>Eger, 1.3.2011</t>
  </si>
  <si>
    <t>Rimavská Sobota, Gemersko - malohontské múzeum "Rómsky život", 15.6.2011</t>
  </si>
  <si>
    <t>Rimavská Sobota, OZ OXYMORON, 19.6.2011 ô Tragédia slovenských židov"</t>
  </si>
  <si>
    <t>Veľký Krtíš, 2.2.2011, význam vzdelávania CS v okrese Rimavská Sobota</t>
  </si>
  <si>
    <t>Čo je marketing?</t>
  </si>
  <si>
    <t>Mi a marketing?</t>
  </si>
  <si>
    <t>Marketingová stratégia - brožúra 25 ks</t>
  </si>
  <si>
    <t>Sebapoznávanie, plánovanie podnikateľských alternatív - brožúra 25 ks</t>
  </si>
  <si>
    <t>Plánovanie podnikateľskéj činnosti - brožúra 25 ks</t>
  </si>
  <si>
    <t>Podnikateľský zámer - brožúra 25 ks</t>
  </si>
  <si>
    <t>Využitie internetu v podnikateľskej činnosti - brožúra 25 ks</t>
  </si>
  <si>
    <t>Rómska problematika v okrese</t>
  </si>
  <si>
    <t>Nástroje aktívnej politiky trhu práce</t>
  </si>
  <si>
    <t>Finančná podpora marginalizovaných skupín v SR</t>
  </si>
  <si>
    <t>Skúste to s nami!</t>
  </si>
  <si>
    <t>Ponukový list RRA</t>
  </si>
  <si>
    <t xml:space="preserve">Výzva na predkladanie projektov v rámci komunitárneho programu Inteligentná energia – Európa </t>
  </si>
  <si>
    <t>HARMONOGRAM VÝZIEV</t>
  </si>
  <si>
    <t xml:space="preserve">Odvody a dane - kalendár povinností na apríl 2011  </t>
  </si>
  <si>
    <t xml:space="preserve">Čerpanie eurofondov ku koncu marca </t>
  </si>
  <si>
    <t>5. výzva na podávanie projektov CIP ICT PSP</t>
  </si>
  <si>
    <t xml:space="preserve">833 obcí na Slovensku chce realizovať projekty prevencie pred povodňami </t>
  </si>
  <si>
    <t>Novela zákona o VO</t>
  </si>
  <si>
    <t>OPIS</t>
  </si>
  <si>
    <t>Možno sa zíde...</t>
  </si>
  <si>
    <t>Zmluvné pokuty</t>
  </si>
  <si>
    <t>Dotácie na kotly a kolektory</t>
  </si>
  <si>
    <t>Zákonník práce</t>
  </si>
  <si>
    <t>Úspešní ľudia</t>
  </si>
  <si>
    <t>Novela zákonníka práce</t>
  </si>
  <si>
    <t xml:space="preserve">„Vzdelávanie rómskych detí a ich zaradenie do spoločnosti“. </t>
  </si>
  <si>
    <t xml:space="preserve">výzva na predkladanie žiadostí o NFP, prioritná os 1. Inovácie a rast konkurencieschopnosti, opatrenie 1.1. Inovácie a technologické transfery, podopatrenie 1.1.1. Podpora zavádzania inovácií a technologických transferov bude vyhlásená s relevanciou k LSKxP </t>
  </si>
  <si>
    <t>Aktuálne výzvy011</t>
  </si>
  <si>
    <t>Kultúra - detské orchestre</t>
  </si>
  <si>
    <t>Projekt cezhraničnej spolupráce Maďarsko - Slovensko (Kam do mesta, marec č. 3)</t>
  </si>
  <si>
    <t>Határon átnyúló egyutmukodési projwekt Magyarország és Szlovákia kozott</t>
  </si>
  <si>
    <t>Pomoc vrstvám so špeciálnymi potrebami - info o tréningoch</t>
  </si>
  <si>
    <t>Segítség a kulonlges elbánás igényló - Gemerské zvesti, Gemerland, Kam do mesta</t>
  </si>
  <si>
    <t>Pomoc vrstvám so špeciálnymi potrebami - Gemerland, Gemerské zvesti</t>
  </si>
  <si>
    <t>"Cerpanie eurofondov na regionalny rozvoj".( Evropské noviny)</t>
  </si>
  <si>
    <t>Ponuková list RRA</t>
  </si>
  <si>
    <t>Klientská služba POCEMu</t>
  </si>
  <si>
    <t>Ponuka na vypracovanie strategických dokumentov pre samosprávy</t>
  </si>
  <si>
    <t>Možnosť pre usporiadanie seminára k aktuálnej výzve</t>
  </si>
  <si>
    <t>Celoslovenský projekt pre malých podnikateľov na vidieku pripravuje spustenie svojho portálu (www.malepodnikanie.sk)</t>
  </si>
  <si>
    <t xml:space="preserve">Tvorba a manažment projektov </t>
  </si>
  <si>
    <t>Veľký Krtíš, 2.2.2011</t>
  </si>
  <si>
    <t>Rimavská Sobota, UPSVaR, 11.2.2011</t>
  </si>
  <si>
    <t>Eger NIVÁk - 2.9.</t>
  </si>
  <si>
    <t>Dni Mesta - 05.2011</t>
  </si>
  <si>
    <t>Gemersko Malohontský jarmok 23-24.09.</t>
  </si>
  <si>
    <t>7-8. december Ráztočno</t>
  </si>
  <si>
    <t>8-9.december Ráztočno</t>
  </si>
  <si>
    <t>Eger, 1.3.2011Ágria Eger</t>
  </si>
  <si>
    <t>Rimavská Sobota, Gemersko - malohontské múzeum ô Rómsky život", 15.6.2011</t>
  </si>
  <si>
    <t>Partnerský projekt Mlynarik</t>
  </si>
  <si>
    <t>VS,TS,PO</t>
  </si>
  <si>
    <t>4.4.</t>
  </si>
  <si>
    <t xml:space="preserve">5.1. </t>
  </si>
  <si>
    <t>Inovácie a rast konkurencieschopnosti</t>
  </si>
  <si>
    <t>5.2.</t>
  </si>
  <si>
    <t>5.5.</t>
  </si>
  <si>
    <t>5.10.1.</t>
  </si>
  <si>
    <t>5.10.3.</t>
  </si>
  <si>
    <t>.</t>
  </si>
  <si>
    <t>Výzva na predkladanie projektov v rámci komunitárneho programu Inteligentná energia – Európa - brožúrka 1ks</t>
  </si>
  <si>
    <t>5. výzva na podávanie projektov CIP ICT PSP - brožúrka 1ks</t>
  </si>
  <si>
    <t>833 obcí na Slovensku chce realizovať projekty prevencie pred povodňami  - 1ks</t>
  </si>
  <si>
    <t>OPIS - brožúrka 1ks</t>
  </si>
  <si>
    <t>Možno sa zíde.. - letáčik 1 ks</t>
  </si>
  <si>
    <t>Zmluvné pokuty - brožúrka 1ks</t>
  </si>
  <si>
    <t>Dotácie na kotly a kolektory - brožúrka 1ks</t>
  </si>
  <si>
    <t>Zákonník práce - CD 1 ks</t>
  </si>
  <si>
    <t>Kultúra - detské orchestre - brožúrka 1ks</t>
  </si>
  <si>
    <t>Novela zákonníka práce - brožúrka 1ks</t>
  </si>
  <si>
    <t>Novela o VO brožúrka 1ks</t>
  </si>
  <si>
    <t>Čerpanie eurofondov ku koncu marca  - brožúrka 1ks</t>
  </si>
  <si>
    <t>Regional development agency</t>
  </si>
  <si>
    <t>Segítséga .....</t>
  </si>
  <si>
    <t xml:space="preserve">Pomoc vrstvám so špeciálnymi potrebami </t>
  </si>
  <si>
    <t>SPP, PPS</t>
  </si>
  <si>
    <t>Zmluvné pokuty - brožúrka</t>
  </si>
  <si>
    <t xml:space="preserve">Dotácie na kotly a kolektory </t>
  </si>
  <si>
    <t xml:space="preserve">Novela o VO brožúrka </t>
  </si>
  <si>
    <t xml:space="preserve">Úspešní ľudia - letáčik </t>
  </si>
  <si>
    <t xml:space="preserve">Zákonník práce - CD 1 </t>
  </si>
  <si>
    <t xml:space="preserve">833 obcí na Slovensku chce realizovať projekty prevencie pred povodňami  </t>
  </si>
  <si>
    <t>Regionális fejlesztési ugynogség</t>
  </si>
  <si>
    <t xml:space="preserve">Regionálna rozvojová agentúra, Združenie pre rozvoj regiónu Gemer - Malohont </t>
  </si>
  <si>
    <t xml:space="preserve">Zákonník práce </t>
  </si>
  <si>
    <t>Návrh  rozvojovej stratégie a ekonomické zhodnotenie so zameraním na  rozvoj cestovného ruchu v regióne Južný Gemer - Malohon</t>
  </si>
  <si>
    <t>Sebapoznávanie, plánovanie podnikateľských alternatív</t>
  </si>
  <si>
    <t>Podnikateľský zámer</t>
  </si>
  <si>
    <t xml:space="preserve">Marketing a štúdia uskutočniteľnosti </t>
  </si>
  <si>
    <t>Komunikácia a protokol</t>
  </si>
  <si>
    <t xml:space="preserve"> Pracovný pohovor </t>
  </si>
  <si>
    <t>Plánovanie podnikateľskéj činnosti</t>
  </si>
  <si>
    <t>Novela o VO</t>
  </si>
  <si>
    <t>Výzva na predkladanie projektov v rámci komunitárneho programu Inteligentná energia</t>
  </si>
  <si>
    <t>Investičné ponuky miest a obcí v južnej časti BBSK</t>
  </si>
  <si>
    <t>Dotácie na kotly a kolektory - letáčik 1ks</t>
  </si>
  <si>
    <t>Podpora podnikania v prihraničnom regióne - partnerstvo - Salgó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</si>
</sst>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  <numFmt numFmtId="191" formatCode="#,##0\ [$€-1]"/>
    <numFmt numFmtId="192" formatCode="#,##0.00\ &quot;€&quot;"/>
    <numFmt numFmtId="193" formatCode="#,##0.00\ [$€-1]"/>
    <numFmt numFmtId="194" formatCode="_-* #,##0.00\ [$€-1]_-;\-* #,##0.00\ [$€-1]_-;_-* &quot;-&quot;??\ [$€-1]_-;_-@_-"/>
    <numFmt numFmtId="195" formatCode="#,##0\ [$€-1];\-#,##0\ [$€-1]"/>
  </numFmts>
  <fonts count="6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color indexed="13"/>
      <name val="Arial"/>
      <family val="2"/>
    </font>
    <font>
      <b/>
      <sz val="12"/>
      <color indexed="13"/>
      <name val="Arial"/>
      <family val="2"/>
    </font>
    <font>
      <sz val="9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color indexed="56"/>
      <name val="Arial"/>
      <family val="2"/>
    </font>
    <font>
      <sz val="9"/>
      <name val="Times New Roman"/>
      <family val="1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2" fillId="19" borderId="0" applyNumberFormat="0" applyBorder="0" applyAlignment="0" applyProtection="0"/>
    <xf numFmtId="0" fontId="53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4" borderId="8" applyNumberFormat="0" applyAlignment="0" applyProtection="0"/>
    <xf numFmtId="0" fontId="63" fillId="25" borderId="8" applyNumberFormat="0" applyAlignment="0" applyProtection="0"/>
    <xf numFmtId="0" fontId="64" fillId="25" borderId="9" applyNumberFormat="0" applyAlignment="0" applyProtection="0"/>
    <xf numFmtId="0" fontId="65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</cellStyleXfs>
  <cellXfs count="658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wrapText="1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left" vertical="center" indent="1"/>
      <protection/>
    </xf>
    <xf numFmtId="0" fontId="2" fillId="0" borderId="16" xfId="0" applyFont="1" applyFill="1" applyBorder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0" fontId="10" fillId="0" borderId="16" xfId="0" applyFont="1" applyFill="1" applyBorder="1" applyAlignment="1" applyProtection="1">
      <alignment vertical="center"/>
      <protection/>
    </xf>
    <xf numFmtId="0" fontId="5" fillId="32" borderId="17" xfId="0" applyFont="1" applyFill="1" applyBorder="1" applyAlignment="1">
      <alignment horizontal="left" vertical="center"/>
    </xf>
    <xf numFmtId="0" fontId="4" fillId="32" borderId="18" xfId="0" applyFont="1" applyFill="1" applyBorder="1" applyAlignment="1">
      <alignment horizontal="center" vertical="center" wrapText="1"/>
    </xf>
    <xf numFmtId="0" fontId="11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vertic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0" fillId="0" borderId="23" xfId="0" applyFont="1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0" fillId="0" borderId="23" xfId="0" applyFont="1" applyFill="1" applyBorder="1" applyAlignment="1" applyProtection="1">
      <alignment horizontal="left" vertical="center" indent="1"/>
      <protection/>
    </xf>
    <xf numFmtId="0" fontId="1" fillId="0" borderId="24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vertical="center"/>
      <protection/>
    </xf>
    <xf numFmtId="0" fontId="10" fillId="0" borderId="24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 horizontal="left" wrapText="1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 applyProtection="1">
      <alignment/>
      <protection/>
    </xf>
    <xf numFmtId="0" fontId="15" fillId="0" borderId="16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15" fillId="0" borderId="23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15" fillId="0" borderId="16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0" fillId="0" borderId="33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0" fontId="15" fillId="0" borderId="30" xfId="0" applyFont="1" applyFill="1" applyBorder="1" applyAlignment="1" applyProtection="1">
      <alignment/>
      <protection/>
    </xf>
    <xf numFmtId="0" fontId="0" fillId="0" borderId="30" xfId="0" applyFont="1" applyBorder="1" applyAlignment="1">
      <alignment vertical="center"/>
    </xf>
    <xf numFmtId="0" fontId="6" fillId="0" borderId="0" xfId="36" applyFill="1" applyAlignment="1" applyProtection="1">
      <alignment/>
      <protection/>
    </xf>
    <xf numFmtId="0" fontId="0" fillId="0" borderId="0" xfId="0" applyAlignment="1">
      <alignment horizontal="center"/>
    </xf>
    <xf numFmtId="0" fontId="15" fillId="0" borderId="34" xfId="0" applyFont="1" applyFill="1" applyBorder="1" applyAlignment="1" applyProtection="1">
      <alignment horizontal="right"/>
      <protection/>
    </xf>
    <xf numFmtId="0" fontId="15" fillId="0" borderId="35" xfId="0" applyFont="1" applyFill="1" applyBorder="1" applyAlignment="1" applyProtection="1">
      <alignment horizontal="right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8" fillId="0" borderId="0" xfId="0" applyFont="1" applyAlignment="1">
      <alignment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0" fillId="0" borderId="12" xfId="0" applyFont="1" applyFill="1" applyBorder="1" applyAlignment="1" applyProtection="1">
      <alignment horizontal="left" wrapText="1"/>
      <protection/>
    </xf>
    <xf numFmtId="0" fontId="0" fillId="0" borderId="36" xfId="0" applyFont="1" applyBorder="1" applyAlignment="1">
      <alignment vertical="center"/>
    </xf>
    <xf numFmtId="0" fontId="15" fillId="0" borderId="30" xfId="0" applyFont="1" applyFill="1" applyBorder="1" applyAlignment="1" applyProtection="1">
      <alignment horizontal="right"/>
      <protection/>
    </xf>
    <xf numFmtId="0" fontId="15" fillId="0" borderId="30" xfId="0" applyFont="1" applyFill="1" applyBorder="1" applyAlignment="1" applyProtection="1">
      <alignment vertical="center"/>
      <protection/>
    </xf>
    <xf numFmtId="0" fontId="4" fillId="0" borderId="0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18" xfId="0" applyFont="1" applyFill="1" applyBorder="1" applyAlignment="1" applyProtection="1">
      <alignment horizontal="center"/>
      <protection/>
    </xf>
    <xf numFmtId="0" fontId="15" fillId="0" borderId="18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15" fillId="0" borderId="20" xfId="0" applyFont="1" applyFill="1" applyBorder="1" applyAlignment="1" applyProtection="1">
      <alignment/>
      <protection/>
    </xf>
    <xf numFmtId="0" fontId="15" fillId="0" borderId="36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0" xfId="0" applyFont="1" applyFill="1" applyBorder="1" applyAlignment="1" applyProtection="1">
      <alignment vertical="center"/>
      <protection locked="0"/>
    </xf>
    <xf numFmtId="0" fontId="15" fillId="32" borderId="35" xfId="0" applyFont="1" applyFill="1" applyBorder="1" applyAlignment="1" applyProtection="1">
      <alignment/>
      <protection locked="0"/>
    </xf>
    <xf numFmtId="0" fontId="15" fillId="32" borderId="30" xfId="0" applyFont="1" applyFill="1" applyBorder="1" applyAlignment="1" applyProtection="1">
      <alignment/>
      <protection locked="0"/>
    </xf>
    <xf numFmtId="0" fontId="0" fillId="0" borderId="3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wrapText="1"/>
    </xf>
    <xf numFmtId="0" fontId="0" fillId="0" borderId="43" xfId="0" applyFont="1" applyFill="1" applyBorder="1" applyAlignment="1" applyProtection="1">
      <alignment vertic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" fontId="15" fillId="0" borderId="44" xfId="0" applyNumberFormat="1" applyFont="1" applyFill="1" applyBorder="1" applyAlignment="1" applyProtection="1">
      <alignment vertical="center"/>
      <protection/>
    </xf>
    <xf numFmtId="49" fontId="0" fillId="0" borderId="45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/>
    </xf>
    <xf numFmtId="49" fontId="9" fillId="33" borderId="0" xfId="0" applyNumberFormat="1" applyFont="1" applyFill="1" applyAlignment="1">
      <alignment/>
    </xf>
    <xf numFmtId="49" fontId="0" fillId="0" borderId="0" xfId="0" applyNumberFormat="1" applyAlignment="1">
      <alignment wrapText="1"/>
    </xf>
    <xf numFmtId="49" fontId="21" fillId="33" borderId="46" xfId="0" applyNumberFormat="1" applyFont="1" applyFill="1" applyBorder="1" applyAlignment="1">
      <alignment/>
    </xf>
    <xf numFmtId="49" fontId="21" fillId="33" borderId="45" xfId="0" applyNumberFormat="1" applyFont="1" applyFill="1" applyBorder="1" applyAlignment="1">
      <alignment/>
    </xf>
    <xf numFmtId="49" fontId="21" fillId="33" borderId="47" xfId="0" applyNumberFormat="1" applyFont="1" applyFill="1" applyBorder="1" applyAlignment="1">
      <alignment/>
    </xf>
    <xf numFmtId="1" fontId="22" fillId="33" borderId="19" xfId="0" applyNumberFormat="1" applyFont="1" applyFill="1" applyBorder="1" applyAlignment="1">
      <alignment vertical="center" wrapText="1"/>
    </xf>
    <xf numFmtId="49" fontId="0" fillId="0" borderId="16" xfId="0" applyNumberFormat="1" applyBorder="1" applyAlignment="1" applyProtection="1">
      <alignment horizontal="left"/>
      <protection locked="0"/>
    </xf>
    <xf numFmtId="49" fontId="0" fillId="0" borderId="16" xfId="0" applyNumberFormat="1" applyBorder="1" applyAlignment="1" applyProtection="1">
      <alignment wrapText="1"/>
      <protection locked="0"/>
    </xf>
    <xf numFmtId="1" fontId="5" fillId="0" borderId="19" xfId="0" applyNumberFormat="1" applyFont="1" applyFill="1" applyBorder="1" applyAlignment="1">
      <alignment vertical="center" wrapText="1"/>
    </xf>
    <xf numFmtId="0" fontId="0" fillId="0" borderId="16" xfId="0" applyNumberFormat="1" applyBorder="1" applyAlignment="1" applyProtection="1">
      <alignment horizontal="center"/>
      <protection locked="0"/>
    </xf>
    <xf numFmtId="1" fontId="0" fillId="0" borderId="16" xfId="0" applyNumberFormat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49" fontId="9" fillId="0" borderId="16" xfId="0" applyNumberFormat="1" applyFont="1" applyFill="1" applyBorder="1" applyAlignment="1" applyProtection="1">
      <alignment horizontal="left"/>
      <protection locked="0"/>
    </xf>
    <xf numFmtId="0" fontId="9" fillId="0" borderId="16" xfId="0" applyNumberFormat="1" applyFont="1" applyFill="1" applyBorder="1" applyAlignment="1" applyProtection="1">
      <alignment horizontal="center"/>
      <protection locked="0"/>
    </xf>
    <xf numFmtId="0" fontId="9" fillId="0" borderId="16" xfId="0" applyNumberFormat="1" applyFont="1" applyBorder="1" applyAlignment="1" applyProtection="1">
      <alignment horizontal="center"/>
      <protection locked="0"/>
    </xf>
    <xf numFmtId="0" fontId="0" fillId="4" borderId="23" xfId="0" applyFont="1" applyFill="1" applyBorder="1" applyAlignment="1" applyProtection="1">
      <alignment horizontal="center"/>
      <protection locked="0"/>
    </xf>
    <xf numFmtId="0" fontId="0" fillId="4" borderId="16" xfId="0" applyFont="1" applyFill="1" applyBorder="1" applyAlignment="1" applyProtection="1">
      <alignment horizontal="center"/>
      <protection locked="0"/>
    </xf>
    <xf numFmtId="0" fontId="0" fillId="4" borderId="21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left"/>
      <protection locked="0"/>
    </xf>
    <xf numFmtId="49" fontId="0" fillId="0" borderId="12" xfId="0" applyNumberFormat="1" applyBorder="1" applyAlignment="1" applyProtection="1">
      <alignment horizontal="left"/>
      <protection locked="0"/>
    </xf>
    <xf numFmtId="1" fontId="0" fillId="0" borderId="15" xfId="0" applyNumberFormat="1" applyBorder="1" applyAlignment="1" applyProtection="1">
      <alignment horizontal="center"/>
      <protection locked="0"/>
    </xf>
    <xf numFmtId="0" fontId="5" fillId="34" borderId="18" xfId="0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43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49" fontId="20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20" fillId="34" borderId="18" xfId="0" applyNumberFormat="1" applyFont="1" applyFill="1" applyBorder="1" applyAlignment="1" applyProtection="1">
      <alignment horizontal="center" vertical="center" wrapText="1"/>
      <protection locked="0"/>
    </xf>
    <xf numFmtId="1" fontId="20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/>
    </xf>
    <xf numFmtId="0" fontId="0" fillId="0" borderId="16" xfId="0" applyFill="1" applyBorder="1" applyAlignment="1" applyProtection="1">
      <alignment wrapText="1"/>
      <protection locked="0"/>
    </xf>
    <xf numFmtId="0" fontId="0" fillId="0" borderId="30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0" xfId="0" applyFont="1" applyFill="1" applyBorder="1" applyAlignment="1" applyProtection="1">
      <alignment vertical="center"/>
      <protection/>
    </xf>
    <xf numFmtId="0" fontId="0" fillId="0" borderId="50" xfId="0" applyFont="1" applyBorder="1" applyAlignment="1">
      <alignment vertical="center"/>
    </xf>
    <xf numFmtId="0" fontId="2" fillId="0" borderId="50" xfId="0" applyFont="1" applyFill="1" applyBorder="1" applyAlignment="1" applyProtection="1">
      <alignment vertical="center"/>
      <protection/>
    </xf>
    <xf numFmtId="0" fontId="0" fillId="0" borderId="50" xfId="0" applyFont="1" applyBorder="1" applyAlignment="1">
      <alignment/>
    </xf>
    <xf numFmtId="0" fontId="4" fillId="0" borderId="26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 wrapText="1"/>
      <protection/>
    </xf>
    <xf numFmtId="0" fontId="15" fillId="32" borderId="35" xfId="0" applyFont="1" applyFill="1" applyBorder="1" applyAlignment="1" applyProtection="1">
      <alignment horizontal="right" vertical="center" wrapText="1"/>
      <protection locked="0"/>
    </xf>
    <xf numFmtId="0" fontId="16" fillId="35" borderId="51" xfId="0" applyFont="1" applyFill="1" applyBorder="1" applyAlignment="1">
      <alignment horizontal="center" vertical="center" wrapText="1"/>
    </xf>
    <xf numFmtId="0" fontId="16" fillId="35" borderId="5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 applyProtection="1">
      <alignment vertical="center" wrapText="1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 wrapText="1"/>
    </xf>
    <xf numFmtId="192" fontId="0" fillId="0" borderId="16" xfId="0" applyNumberFormat="1" applyFont="1" applyFill="1" applyBorder="1" applyAlignment="1" applyProtection="1">
      <alignment vertical="center"/>
      <protection locked="0"/>
    </xf>
    <xf numFmtId="193" fontId="0" fillId="0" borderId="25" xfId="0" applyNumberFormat="1" applyFon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wrapText="1"/>
    </xf>
    <xf numFmtId="0" fontId="4" fillId="3" borderId="0" xfId="0" applyFont="1" applyFill="1" applyBorder="1" applyAlignment="1">
      <alignment horizontal="center" vertical="center" wrapText="1" shrinkToFit="1"/>
    </xf>
    <xf numFmtId="0" fontId="5" fillId="34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15" fillId="0" borderId="53" xfId="0" applyFont="1" applyFill="1" applyBorder="1" applyAlignment="1" applyProtection="1">
      <alignment horizontal="left" vertical="center" wrapText="1"/>
      <protection locked="0"/>
    </xf>
    <xf numFmtId="0" fontId="0" fillId="0" borderId="53" xfId="0" applyFont="1" applyFill="1" applyBorder="1" applyAlignment="1" applyProtection="1">
      <alignment horizontal="left" vertical="center" wrapText="1"/>
      <protection locked="0"/>
    </xf>
    <xf numFmtId="0" fontId="4" fillId="34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49" fontId="0" fillId="0" borderId="0" xfId="0" applyNumberForma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54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vertical="center"/>
      <protection locked="0"/>
    </xf>
    <xf numFmtId="0" fontId="20" fillId="0" borderId="25" xfId="0" applyFont="1" applyBorder="1" applyAlignment="1">
      <alignment horizontal="center" wrapText="1"/>
    </xf>
    <xf numFmtId="0" fontId="5" fillId="34" borderId="55" xfId="0" applyFont="1" applyFill="1" applyBorder="1" applyAlignment="1">
      <alignment horizontal="center" vertical="center"/>
    </xf>
    <xf numFmtId="0" fontId="20" fillId="5" borderId="25" xfId="0" applyFont="1" applyFill="1" applyBorder="1" applyAlignment="1">
      <alignment horizontal="center" wrapText="1"/>
    </xf>
    <xf numFmtId="0" fontId="5" fillId="5" borderId="25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 wrapText="1" shrinkToFit="1"/>
    </xf>
    <xf numFmtId="0" fontId="0" fillId="0" borderId="12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13" xfId="0" applyBorder="1" applyAlignment="1" applyProtection="1">
      <alignment/>
      <protection locked="0"/>
    </xf>
    <xf numFmtId="0" fontId="15" fillId="0" borderId="23" xfId="0" applyFont="1" applyFill="1" applyBorder="1" applyAlignment="1" applyProtection="1">
      <alignment horizontal="left" vertical="center"/>
      <protection locked="0"/>
    </xf>
    <xf numFmtId="0" fontId="15" fillId="0" borderId="16" xfId="0" applyFont="1" applyFill="1" applyBorder="1" applyAlignment="1" applyProtection="1">
      <alignment horizontal="left" vertical="center"/>
      <protection locked="0"/>
    </xf>
    <xf numFmtId="1" fontId="15" fillId="0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10" fillId="0" borderId="23" xfId="0" applyFont="1" applyFill="1" applyBorder="1" applyAlignment="1" applyProtection="1">
      <alignment horizontal="left" vertical="center"/>
      <protection locked="0"/>
    </xf>
    <xf numFmtId="0" fontId="10" fillId="0" borderId="16" xfId="0" applyFont="1" applyFill="1" applyBorder="1" applyAlignment="1" applyProtection="1">
      <alignment horizontal="left" vertical="center"/>
      <protection locked="0"/>
    </xf>
    <xf numFmtId="0" fontId="10" fillId="0" borderId="16" xfId="0" applyFont="1" applyFill="1" applyBorder="1" applyAlignment="1" applyProtection="1">
      <alignment horizontal="left" vertical="center" wrapText="1"/>
      <protection locked="0"/>
    </xf>
    <xf numFmtId="0" fontId="8" fillId="0" borderId="16" xfId="0" applyFont="1" applyFill="1" applyBorder="1" applyAlignment="1" applyProtection="1">
      <alignment horizontal="left" vertical="center" wrapText="1"/>
      <protection locked="0"/>
    </xf>
    <xf numFmtId="192" fontId="15" fillId="0" borderId="23" xfId="0" applyNumberFormat="1" applyFont="1" applyFill="1" applyBorder="1" applyAlignment="1" applyProtection="1">
      <alignment horizontal="right" vertical="center"/>
      <protection locked="0"/>
    </xf>
    <xf numFmtId="192" fontId="15" fillId="0" borderId="16" xfId="0" applyNumberFormat="1" applyFont="1" applyFill="1" applyBorder="1" applyAlignment="1" applyProtection="1">
      <alignment horizontal="right" vertical="center"/>
      <protection locked="0"/>
    </xf>
    <xf numFmtId="192" fontId="0" fillId="0" borderId="16" xfId="0" applyNumberFormat="1" applyFont="1" applyFill="1" applyBorder="1" applyAlignment="1" applyProtection="1">
      <alignment horizontal="right" vertical="center"/>
      <protection locked="0"/>
    </xf>
    <xf numFmtId="192" fontId="10" fillId="0" borderId="35" xfId="0" applyNumberFormat="1" applyFont="1" applyFill="1" applyBorder="1" applyAlignment="1" applyProtection="1">
      <alignment horizontal="right" vertical="center" wrapText="1"/>
      <protection locked="0"/>
    </xf>
    <xf numFmtId="192" fontId="10" fillId="0" borderId="34" xfId="0" applyNumberFormat="1" applyFont="1" applyFill="1" applyBorder="1" applyAlignment="1" applyProtection="1">
      <alignment horizontal="right" vertical="center" wrapText="1"/>
      <protection locked="0"/>
    </xf>
    <xf numFmtId="192" fontId="10" fillId="0" borderId="30" xfId="0" applyNumberFormat="1" applyFont="1" applyFill="1" applyBorder="1" applyAlignment="1" applyProtection="1">
      <alignment horizontal="right" vertical="center" wrapText="1"/>
      <protection locked="0"/>
    </xf>
    <xf numFmtId="192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192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192" fontId="1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0" xfId="0" applyFont="1" applyFill="1" applyBorder="1" applyAlignment="1" applyProtection="1">
      <alignment horizontal="left" vertical="center"/>
      <protection locked="0"/>
    </xf>
    <xf numFmtId="0" fontId="0" fillId="0" borderId="56" xfId="0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left" vertical="center" wrapText="1"/>
      <protection locked="0"/>
    </xf>
    <xf numFmtId="0" fontId="0" fillId="0" borderId="57" xfId="0" applyFont="1" applyFill="1" applyBorder="1" applyAlignment="1" applyProtection="1">
      <alignment horizontal="left" vertical="center" wrapText="1"/>
      <protection locked="0"/>
    </xf>
    <xf numFmtId="192" fontId="0" fillId="0" borderId="24" xfId="0" applyNumberFormat="1" applyFont="1" applyFill="1" applyBorder="1" applyAlignment="1" applyProtection="1">
      <alignment horizontal="right" vertical="center" wrapText="1"/>
      <protection locked="0"/>
    </xf>
    <xf numFmtId="192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0" applyFont="1" applyFill="1" applyBorder="1" applyAlignment="1" applyProtection="1">
      <alignment horizontal="left" vertical="center"/>
      <protection/>
    </xf>
    <xf numFmtId="49" fontId="0" fillId="0" borderId="58" xfId="0" applyNumberForma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0" fontId="15" fillId="0" borderId="18" xfId="0" applyFont="1" applyFill="1" applyBorder="1" applyAlignment="1" applyProtection="1">
      <alignment horizontal="left" vertical="center"/>
      <protection locked="0"/>
    </xf>
    <xf numFmtId="192" fontId="15" fillId="0" borderId="18" xfId="0" applyNumberFormat="1" applyFont="1" applyFill="1" applyBorder="1" applyAlignment="1" applyProtection="1">
      <alignment horizontal="right" vertical="center"/>
      <protection locked="0"/>
    </xf>
    <xf numFmtId="192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20" xfId="0" applyFont="1" applyFill="1" applyBorder="1" applyAlignment="1" applyProtection="1">
      <alignment horizontal="left" vertical="center"/>
      <protection/>
    </xf>
    <xf numFmtId="0" fontId="15" fillId="0" borderId="21" xfId="0" applyFont="1" applyFill="1" applyBorder="1" applyAlignment="1" applyProtection="1">
      <alignment horizontal="left" vertical="center"/>
      <protection/>
    </xf>
    <xf numFmtId="192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20" xfId="0" applyFont="1" applyFill="1" applyBorder="1" applyAlignment="1" applyProtection="1">
      <alignment horizontal="left" vertical="center"/>
      <protection locked="0"/>
    </xf>
    <xf numFmtId="192" fontId="15" fillId="0" borderId="20" xfId="0" applyNumberFormat="1" applyFont="1" applyFill="1" applyBorder="1" applyAlignment="1" applyProtection="1">
      <alignment horizontal="right" vertical="center"/>
      <protection locked="0"/>
    </xf>
    <xf numFmtId="192" fontId="15" fillId="0" borderId="13" xfId="0" applyNumberFormat="1" applyFont="1" applyFill="1" applyBorder="1" applyAlignment="1" applyProtection="1">
      <alignment horizontal="right" vertical="center" wrapText="1"/>
      <protection locked="0"/>
    </xf>
    <xf numFmtId="1" fontId="15" fillId="0" borderId="18" xfId="0" applyNumberFormat="1" applyFont="1" applyFill="1" applyBorder="1" applyAlignment="1" applyProtection="1">
      <alignment horizontal="left" vertical="center"/>
      <protection locked="0"/>
    </xf>
    <xf numFmtId="192" fontId="15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8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horizontal="left" vertical="center"/>
      <protection locked="0"/>
    </xf>
    <xf numFmtId="192" fontId="0" fillId="0" borderId="18" xfId="0" applyNumberFormat="1" applyFont="1" applyFill="1" applyBorder="1" applyAlignment="1" applyProtection="1">
      <alignment horizontal="right" vertical="center"/>
      <protection locked="0"/>
    </xf>
    <xf numFmtId="192" fontId="0" fillId="0" borderId="59" xfId="0" applyNumberFormat="1" applyFont="1" applyFill="1" applyBorder="1" applyAlignment="1" applyProtection="1">
      <alignment horizontal="right" vertical="center"/>
      <protection locked="0"/>
    </xf>
    <xf numFmtId="192" fontId="10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23" xfId="0" applyFont="1" applyFill="1" applyBorder="1" applyAlignment="1" applyProtection="1">
      <alignment horizontal="left" vertical="center" wrapText="1"/>
      <protection locked="0"/>
    </xf>
    <xf numFmtId="0" fontId="8" fillId="0" borderId="23" xfId="0" applyFont="1" applyFill="1" applyBorder="1" applyAlignment="1" applyProtection="1">
      <alignment horizontal="left" vertical="center" wrapText="1"/>
      <protection locked="0"/>
    </xf>
    <xf numFmtId="0" fontId="10" fillId="0" borderId="18" xfId="0" applyFont="1" applyFill="1" applyBorder="1" applyAlignment="1" applyProtection="1">
      <alignment horizontal="left" vertical="center"/>
      <protection locked="0"/>
    </xf>
    <xf numFmtId="192" fontId="10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60" xfId="0" applyFont="1" applyFill="1" applyBorder="1" applyAlignment="1" applyProtection="1">
      <alignment horizontal="left" vertical="center" wrapText="1"/>
      <protection locked="0"/>
    </xf>
    <xf numFmtId="0" fontId="0" fillId="0" borderId="41" xfId="0" applyFont="1" applyFill="1" applyBorder="1" applyAlignment="1" applyProtection="1">
      <alignment horizontal="left" vertical="center" wrapText="1"/>
      <protection locked="0"/>
    </xf>
    <xf numFmtId="0" fontId="11" fillId="0" borderId="16" xfId="0" applyFont="1" applyFill="1" applyBorder="1" applyAlignment="1" applyProtection="1">
      <alignment horizontal="left" vertical="center"/>
      <protection/>
    </xf>
    <xf numFmtId="192" fontId="11" fillId="0" borderId="16" xfId="0" applyNumberFormat="1" applyFont="1" applyFill="1" applyBorder="1" applyAlignment="1" applyProtection="1">
      <alignment horizontal="right" vertical="center"/>
      <protection/>
    </xf>
    <xf numFmtId="192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11" fillId="0" borderId="20" xfId="0" applyFont="1" applyFill="1" applyBorder="1" applyAlignment="1" applyProtection="1">
      <alignment horizontal="left" vertical="center"/>
      <protection/>
    </xf>
    <xf numFmtId="192" fontId="11" fillId="0" borderId="20" xfId="0" applyNumberFormat="1" applyFont="1" applyFill="1" applyBorder="1" applyAlignment="1" applyProtection="1">
      <alignment horizontal="right" vertical="center"/>
      <protection/>
    </xf>
    <xf numFmtId="0" fontId="15" fillId="0" borderId="57" xfId="0" applyFont="1" applyFill="1" applyBorder="1" applyAlignment="1" applyProtection="1">
      <alignment horizontal="left" vertical="center" wrapText="1"/>
      <protection/>
    </xf>
    <xf numFmtId="192" fontId="11" fillId="0" borderId="13" xfId="0" applyNumberFormat="1" applyFont="1" applyFill="1" applyBorder="1" applyAlignment="1" applyProtection="1">
      <alignment horizontal="right" vertical="center" wrapText="1"/>
      <protection/>
    </xf>
    <xf numFmtId="0" fontId="11" fillId="0" borderId="21" xfId="0" applyFont="1" applyFill="1" applyBorder="1" applyAlignment="1" applyProtection="1">
      <alignment horizontal="left" vertical="center"/>
      <protection/>
    </xf>
    <xf numFmtId="192" fontId="11" fillId="0" borderId="21" xfId="0" applyNumberFormat="1" applyFont="1" applyFill="1" applyBorder="1" applyAlignment="1" applyProtection="1">
      <alignment horizontal="right" vertical="center"/>
      <protection/>
    </xf>
    <xf numFmtId="192" fontId="4" fillId="0" borderId="15" xfId="0" applyNumberFormat="1" applyFont="1" applyFill="1" applyBorder="1" applyAlignment="1" applyProtection="1">
      <alignment horizontal="right" vertical="center" wrapText="1"/>
      <protection/>
    </xf>
    <xf numFmtId="192" fontId="4" fillId="0" borderId="13" xfId="0" applyNumberFormat="1" applyFont="1" applyFill="1" applyBorder="1" applyAlignment="1" applyProtection="1">
      <alignment horizontal="right" vertical="center" wrapText="1"/>
      <protection/>
    </xf>
    <xf numFmtId="1" fontId="15" fillId="0" borderId="20" xfId="0" applyNumberFormat="1" applyFont="1" applyFill="1" applyBorder="1" applyAlignment="1" applyProtection="1">
      <alignment horizontal="left" vertical="center"/>
      <protection/>
    </xf>
    <xf numFmtId="192" fontId="4" fillId="0" borderId="20" xfId="0" applyNumberFormat="1" applyFont="1" applyFill="1" applyBorder="1" applyAlignment="1" applyProtection="1">
      <alignment horizontal="right" vertical="center"/>
      <protection/>
    </xf>
    <xf numFmtId="192" fontId="24" fillId="0" borderId="34" xfId="0" applyNumberFormat="1" applyFont="1" applyFill="1" applyBorder="1" applyAlignment="1" applyProtection="1">
      <alignment horizontal="right" vertical="center" wrapText="1"/>
      <protection/>
    </xf>
    <xf numFmtId="0" fontId="10" fillId="0" borderId="21" xfId="0" applyFont="1" applyFill="1" applyBorder="1" applyAlignment="1" applyProtection="1">
      <alignment horizontal="left" vertical="center" wrapText="1"/>
      <protection/>
    </xf>
    <xf numFmtId="192" fontId="4" fillId="0" borderId="15" xfId="0" applyNumberFormat="1" applyFont="1" applyBorder="1" applyAlignment="1" applyProtection="1">
      <alignment horizontal="right" vertical="center"/>
      <protection/>
    </xf>
    <xf numFmtId="192" fontId="2" fillId="0" borderId="31" xfId="0" applyNumberFormat="1" applyFont="1" applyFill="1" applyBorder="1" applyAlignment="1" applyProtection="1">
      <alignment horizontal="right" vertical="center" wrapText="1"/>
      <protection/>
    </xf>
    <xf numFmtId="0" fontId="1" fillId="0" borderId="20" xfId="0" applyFont="1" applyFill="1" applyBorder="1" applyAlignment="1" applyProtection="1">
      <alignment horizontal="left" vertical="center" wrapText="1"/>
      <protection/>
    </xf>
    <xf numFmtId="192" fontId="4" fillId="0" borderId="13" xfId="0" applyNumberFormat="1" applyFont="1" applyBorder="1" applyAlignment="1" applyProtection="1">
      <alignment horizontal="right" vertical="center"/>
      <protection/>
    </xf>
    <xf numFmtId="192" fontId="24" fillId="0" borderId="31" xfId="0" applyNumberFormat="1" applyFont="1" applyFill="1" applyBorder="1" applyAlignment="1" applyProtection="1">
      <alignment horizontal="right" vertical="center" wrapText="1"/>
      <protection/>
    </xf>
    <xf numFmtId="0" fontId="10" fillId="0" borderId="20" xfId="0" applyFont="1" applyFill="1" applyBorder="1" applyAlignment="1" applyProtection="1">
      <alignment horizontal="left" vertical="center" wrapText="1"/>
      <protection/>
    </xf>
    <xf numFmtId="192" fontId="25" fillId="0" borderId="61" xfId="0" applyNumberFormat="1" applyFont="1" applyFill="1" applyBorder="1" applyAlignment="1" applyProtection="1">
      <alignment wrapText="1"/>
      <protection/>
    </xf>
    <xf numFmtId="192" fontId="5" fillId="0" borderId="25" xfId="0" applyNumberFormat="1" applyFont="1" applyBorder="1" applyAlignment="1">
      <alignment/>
    </xf>
    <xf numFmtId="192" fontId="1" fillId="0" borderId="44" xfId="0" applyNumberFormat="1" applyFont="1" applyFill="1" applyBorder="1" applyAlignment="1" applyProtection="1">
      <alignment horizontal="right" vertical="center" wrapText="1"/>
      <protection locked="0"/>
    </xf>
    <xf numFmtId="192" fontId="1" fillId="0" borderId="30" xfId="0" applyNumberFormat="1" applyFont="1" applyFill="1" applyBorder="1" applyAlignment="1" applyProtection="1">
      <alignment horizontal="right" vertical="center" wrapText="1"/>
      <protection locked="0"/>
    </xf>
    <xf numFmtId="192" fontId="0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16" xfId="0" applyFont="1" applyFill="1" applyBorder="1" applyAlignment="1" applyProtection="1">
      <alignment horizontal="left" vertical="center"/>
      <protection/>
    </xf>
    <xf numFmtId="192" fontId="15" fillId="0" borderId="16" xfId="0" applyNumberFormat="1" applyFont="1" applyFill="1" applyBorder="1" applyAlignment="1" applyProtection="1">
      <alignment horizontal="right" vertical="center"/>
      <protection/>
    </xf>
    <xf numFmtId="192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Border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0" fontId="15" fillId="0" borderId="20" xfId="0" applyFont="1" applyFill="1" applyBorder="1" applyAlignment="1" applyProtection="1">
      <alignment vertical="center"/>
      <protection/>
    </xf>
    <xf numFmtId="192" fontId="15" fillId="0" borderId="20" xfId="0" applyNumberFormat="1" applyFont="1" applyFill="1" applyBorder="1" applyAlignment="1" applyProtection="1">
      <alignment horizontal="right" vertical="center"/>
      <protection/>
    </xf>
    <xf numFmtId="192" fontId="15" fillId="0" borderId="13" xfId="0" applyNumberFormat="1" applyFont="1" applyFill="1" applyBorder="1" applyAlignment="1" applyProtection="1">
      <alignment horizontal="right" vertical="center" wrapText="1"/>
      <protection/>
    </xf>
    <xf numFmtId="1" fontId="15" fillId="0" borderId="30" xfId="0" applyNumberFormat="1" applyFont="1" applyFill="1" applyBorder="1" applyAlignment="1" applyProtection="1">
      <alignment vertical="center"/>
      <protection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4" fillId="0" borderId="6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57" xfId="0" applyFont="1" applyFill="1" applyBorder="1" applyAlignment="1" applyProtection="1">
      <alignment horizontal="left" vertical="center" wrapText="1"/>
      <protection locked="0"/>
    </xf>
    <xf numFmtId="0" fontId="23" fillId="0" borderId="30" xfId="0" applyFont="1" applyBorder="1" applyAlignment="1" applyProtection="1">
      <alignment horizontal="left"/>
      <protection locked="0"/>
    </xf>
    <xf numFmtId="192" fontId="23" fillId="0" borderId="11" xfId="0" applyNumberFormat="1" applyFont="1" applyBorder="1" applyAlignment="1" applyProtection="1">
      <alignment horizontal="right"/>
      <protection locked="0"/>
    </xf>
    <xf numFmtId="0" fontId="11" fillId="0" borderId="21" xfId="0" applyFont="1" applyFill="1" applyBorder="1" applyAlignment="1" applyProtection="1">
      <alignment horizontal="left" vertical="center"/>
      <protection locked="0"/>
    </xf>
    <xf numFmtId="1" fontId="11" fillId="0" borderId="20" xfId="0" applyNumberFormat="1" applyFont="1" applyFill="1" applyBorder="1" applyAlignment="1" applyProtection="1">
      <alignment horizontal="left" vertical="center"/>
      <protection locked="0"/>
    </xf>
    <xf numFmtId="0" fontId="11" fillId="0" borderId="20" xfId="0" applyFont="1" applyFill="1" applyBorder="1" applyAlignment="1" applyProtection="1">
      <alignment horizontal="left" vertical="center"/>
      <protection locked="0"/>
    </xf>
    <xf numFmtId="192" fontId="23" fillId="0" borderId="11" xfId="0" applyNumberFormat="1" applyFont="1" applyBorder="1" applyAlignment="1" applyProtection="1">
      <alignment horizontal="right" vertical="center"/>
      <protection locked="0"/>
    </xf>
    <xf numFmtId="192" fontId="0" fillId="0" borderId="11" xfId="0" applyNumberFormat="1" applyBorder="1" applyAlignment="1" applyProtection="1">
      <alignment horizontal="right" vertical="center"/>
      <protection locked="0"/>
    </xf>
    <xf numFmtId="192" fontId="0" fillId="0" borderId="19" xfId="0" applyNumberFormat="1" applyBorder="1" applyAlignment="1" applyProtection="1">
      <alignment horizontal="right" vertical="center"/>
      <protection locked="0"/>
    </xf>
    <xf numFmtId="192" fontId="0" fillId="0" borderId="24" xfId="0" applyNumberFormat="1" applyBorder="1" applyAlignment="1" applyProtection="1">
      <alignment horizontal="right" vertical="center"/>
      <protection locked="0"/>
    </xf>
    <xf numFmtId="3" fontId="0" fillId="0" borderId="2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1" fontId="15" fillId="0" borderId="44" xfId="0" applyNumberFormat="1" applyFont="1" applyFill="1" applyBorder="1" applyAlignment="1" applyProtection="1">
      <alignment/>
      <protection/>
    </xf>
    <xf numFmtId="3" fontId="0" fillId="0" borderId="63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3" fontId="0" fillId="0" borderId="65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0" fontId="0" fillId="0" borderId="66" xfId="0" applyFont="1" applyBorder="1" applyAlignment="1">
      <alignment/>
    </xf>
    <xf numFmtId="0" fontId="15" fillId="0" borderId="16" xfId="0" applyFont="1" applyFill="1" applyBorder="1" applyAlignment="1" applyProtection="1">
      <alignment horizontal="left" vertical="center"/>
      <protection locked="0"/>
    </xf>
    <xf numFmtId="0" fontId="15" fillId="0" borderId="18" xfId="0" applyFont="1" applyFill="1" applyBorder="1" applyAlignment="1" applyProtection="1">
      <alignment horizontal="left" vertical="center" wrapText="1"/>
      <protection locked="0"/>
    </xf>
    <xf numFmtId="0" fontId="15" fillId="0" borderId="16" xfId="0" applyFont="1" applyFill="1" applyBorder="1" applyAlignment="1" applyProtection="1">
      <alignment horizontal="left" vertical="center" wrapText="1"/>
      <protection locked="0"/>
    </xf>
    <xf numFmtId="0" fontId="15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192" fontId="15" fillId="0" borderId="16" xfId="0" applyNumberFormat="1" applyFont="1" applyFill="1" applyBorder="1" applyAlignment="1" applyProtection="1">
      <alignment horizontal="right" vertical="center"/>
      <protection locked="0"/>
    </xf>
    <xf numFmtId="192" fontId="1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53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53" xfId="0" applyFont="1" applyFill="1" applyBorder="1" applyAlignment="1" applyProtection="1">
      <alignment horizontal="left" vertical="center" wrapText="1"/>
      <protection locked="0"/>
    </xf>
    <xf numFmtId="0" fontId="0" fillId="0" borderId="64" xfId="0" applyFont="1" applyFill="1" applyBorder="1" applyAlignment="1" applyProtection="1">
      <alignment horizontal="left" vertical="center" wrapText="1"/>
      <protection locked="0"/>
    </xf>
    <xf numFmtId="192" fontId="0" fillId="0" borderId="0" xfId="0" applyNumberFormat="1" applyAlignment="1" applyProtection="1">
      <alignment/>
      <protection locked="0"/>
    </xf>
    <xf numFmtId="192" fontId="0" fillId="0" borderId="16" xfId="0" applyNumberFormat="1" applyFont="1" applyFill="1" applyBorder="1" applyAlignment="1" applyProtection="1">
      <alignment horizontal="right" vertical="center"/>
      <protection locked="0"/>
    </xf>
    <xf numFmtId="192" fontId="0" fillId="0" borderId="23" xfId="0" applyNumberFormat="1" applyFont="1" applyFill="1" applyBorder="1" applyAlignment="1" applyProtection="1">
      <alignment horizontal="right" vertical="center"/>
      <protection locked="0"/>
    </xf>
    <xf numFmtId="192" fontId="0" fillId="0" borderId="20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16" xfId="0" applyFont="1" applyBorder="1" applyAlignment="1" applyProtection="1">
      <alignment/>
      <protection locked="0"/>
    </xf>
    <xf numFmtId="0" fontId="28" fillId="0" borderId="16" xfId="0" applyFont="1" applyBorder="1" applyAlignment="1" applyProtection="1">
      <alignment/>
      <protection locked="0"/>
    </xf>
    <xf numFmtId="0" fontId="10" fillId="0" borderId="16" xfId="0" applyFont="1" applyBorder="1" applyAlignment="1" applyProtection="1">
      <alignment/>
      <protection locked="0"/>
    </xf>
    <xf numFmtId="0" fontId="10" fillId="0" borderId="16" xfId="0" applyFont="1" applyBorder="1" applyAlignment="1" applyProtection="1">
      <alignment wrapText="1"/>
      <protection locked="0"/>
    </xf>
    <xf numFmtId="0" fontId="29" fillId="0" borderId="16" xfId="0" applyFont="1" applyBorder="1" applyAlignment="1" applyProtection="1">
      <alignment/>
      <protection locked="0"/>
    </xf>
    <xf numFmtId="192" fontId="15" fillId="0" borderId="23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wrapText="1"/>
      <protection locked="0"/>
    </xf>
    <xf numFmtId="0" fontId="31" fillId="0" borderId="0" xfId="0" applyFont="1" applyAlignment="1" applyProtection="1">
      <alignment/>
      <protection locked="0"/>
    </xf>
    <xf numFmtId="192" fontId="1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6" xfId="0" applyFont="1" applyBorder="1" applyAlignment="1" applyProtection="1">
      <alignment wrapText="1"/>
      <protection locked="0"/>
    </xf>
    <xf numFmtId="0" fontId="31" fillId="0" borderId="16" xfId="0" applyFont="1" applyBorder="1" applyAlignment="1" applyProtection="1">
      <alignment/>
      <protection locked="0"/>
    </xf>
    <xf numFmtId="0" fontId="0" fillId="0" borderId="16" xfId="0" applyBorder="1" applyAlignment="1" applyProtection="1">
      <alignment vertical="center"/>
      <protection locked="0"/>
    </xf>
    <xf numFmtId="0" fontId="28" fillId="0" borderId="16" xfId="0" applyFont="1" applyBorder="1" applyAlignment="1" applyProtection="1">
      <alignment wrapText="1"/>
      <protection locked="0"/>
    </xf>
    <xf numFmtId="49" fontId="0" fillId="0" borderId="0" xfId="0" applyNumberFormat="1" applyAlignment="1" applyProtection="1">
      <alignment/>
      <protection locked="0"/>
    </xf>
    <xf numFmtId="1" fontId="1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1" xfId="0" applyFont="1" applyFill="1" applyBorder="1" applyAlignment="1" applyProtection="1">
      <alignment horizontal="left" vertical="center"/>
      <protection locked="0"/>
    </xf>
    <xf numFmtId="192" fontId="0" fillId="0" borderId="21" xfId="0" applyNumberFormat="1" applyFont="1" applyFill="1" applyBorder="1" applyAlignment="1" applyProtection="1">
      <alignment horizontal="right" vertical="center"/>
      <protection locked="0"/>
    </xf>
    <xf numFmtId="0" fontId="0" fillId="0" borderId="67" xfId="0" applyFont="1" applyFill="1" applyBorder="1" applyAlignment="1" applyProtection="1">
      <alignment horizontal="left" vertical="center" wrapText="1"/>
      <protection locked="0"/>
    </xf>
    <xf numFmtId="192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1" xfId="0" applyFont="1" applyFill="1" applyBorder="1" applyAlignment="1" applyProtection="1">
      <alignment horizontal="left" vertical="center" wrapText="1"/>
      <protection locked="0"/>
    </xf>
    <xf numFmtId="0" fontId="14" fillId="36" borderId="68" xfId="0" applyFont="1" applyFill="1" applyBorder="1" applyAlignment="1" applyProtection="1">
      <alignment horizontal="center" vertical="center" wrapText="1"/>
      <protection locked="0"/>
    </xf>
    <xf numFmtId="0" fontId="14" fillId="36" borderId="50" xfId="0" applyFont="1" applyFill="1" applyBorder="1" applyAlignment="1" applyProtection="1">
      <alignment horizontal="center" vertical="center" wrapText="1"/>
      <protection locked="0"/>
    </xf>
    <xf numFmtId="0" fontId="14" fillId="36" borderId="69" xfId="0" applyFont="1" applyFill="1" applyBorder="1" applyAlignment="1" applyProtection="1">
      <alignment horizontal="center" vertical="center" wrapText="1"/>
      <protection locked="0"/>
    </xf>
    <xf numFmtId="0" fontId="14" fillId="36" borderId="38" xfId="0" applyFont="1" applyFill="1" applyBorder="1" applyAlignment="1" applyProtection="1">
      <alignment horizontal="center" vertical="center" wrapText="1"/>
      <protection locked="0"/>
    </xf>
    <xf numFmtId="0" fontId="14" fillId="36" borderId="0" xfId="0" applyFont="1" applyFill="1" applyBorder="1" applyAlignment="1" applyProtection="1">
      <alignment horizontal="center" vertical="center" wrapText="1"/>
      <protection locked="0"/>
    </xf>
    <xf numFmtId="0" fontId="14" fillId="36" borderId="39" xfId="0" applyFont="1" applyFill="1" applyBorder="1" applyAlignment="1" applyProtection="1">
      <alignment horizontal="center" vertical="center" wrapText="1"/>
      <protection locked="0"/>
    </xf>
    <xf numFmtId="0" fontId="0" fillId="36" borderId="0" xfId="0" applyFont="1" applyFill="1" applyBorder="1" applyAlignment="1" applyProtection="1">
      <alignment horizontal="center" vertical="center" wrapText="1"/>
      <protection locked="0"/>
    </xf>
    <xf numFmtId="0" fontId="0" fillId="36" borderId="0" xfId="0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 shrinkToFit="1"/>
      <protection/>
    </xf>
    <xf numFmtId="0" fontId="19" fillId="36" borderId="28" xfId="0" applyFont="1" applyFill="1" applyBorder="1" applyAlignment="1" applyProtection="1">
      <alignment horizontal="center" vertical="center" wrapText="1"/>
      <protection locked="0"/>
    </xf>
    <xf numFmtId="0" fontId="19" fillId="36" borderId="53" xfId="0" applyFont="1" applyFill="1" applyBorder="1" applyAlignment="1" applyProtection="1">
      <alignment horizontal="center" vertical="center" wrapText="1"/>
      <protection locked="0"/>
    </xf>
    <xf numFmtId="0" fontId="19" fillId="36" borderId="64" xfId="0" applyFont="1" applyFill="1" applyBorder="1" applyAlignment="1" applyProtection="1">
      <alignment horizontal="center" vertical="center" wrapText="1"/>
      <protection locked="0"/>
    </xf>
    <xf numFmtId="0" fontId="0" fillId="0" borderId="70" xfId="0" applyFont="1" applyFill="1" applyBorder="1" applyAlignment="1" applyProtection="1">
      <alignment/>
      <protection/>
    </xf>
    <xf numFmtId="0" fontId="0" fillId="0" borderId="71" xfId="0" applyBorder="1" applyAlignment="1">
      <alignment/>
    </xf>
    <xf numFmtId="0" fontId="4" fillId="0" borderId="72" xfId="0" applyFont="1" applyFill="1" applyBorder="1" applyAlignment="1" applyProtection="1">
      <alignment horizontal="center" vertical="center" wrapText="1"/>
      <protection/>
    </xf>
    <xf numFmtId="0" fontId="4" fillId="0" borderId="66" xfId="0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 horizontal="left"/>
      <protection/>
    </xf>
    <xf numFmtId="0" fontId="6" fillId="0" borderId="72" xfId="36" applyFill="1" applyBorder="1" applyAlignment="1" applyProtection="1" quotePrefix="1">
      <alignment horizontal="center" vertical="center"/>
      <protection locked="0"/>
    </xf>
    <xf numFmtId="0" fontId="6" fillId="0" borderId="66" xfId="36" applyFill="1" applyBorder="1" applyAlignment="1" applyProtection="1" quotePrefix="1">
      <alignment horizontal="center" vertical="center"/>
      <protection locked="0"/>
    </xf>
    <xf numFmtId="0" fontId="6" fillId="0" borderId="61" xfId="36" applyFill="1" applyBorder="1" applyAlignment="1" applyProtection="1" quotePrefix="1">
      <alignment horizontal="center" vertical="center"/>
      <protection locked="0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73" xfId="0" applyFont="1" applyFill="1" applyBorder="1" applyAlignment="1" applyProtection="1">
      <alignment/>
      <protection/>
    </xf>
    <xf numFmtId="0" fontId="4" fillId="0" borderId="55" xfId="0" applyFont="1" applyFill="1" applyBorder="1" applyAlignment="1" applyProtection="1">
      <alignment/>
      <protection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6" fillId="0" borderId="66" xfId="36" applyFill="1" applyBorder="1" applyAlignment="1" applyProtection="1">
      <alignment horizontal="center" vertical="center"/>
      <protection locked="0"/>
    </xf>
    <xf numFmtId="0" fontId="6" fillId="0" borderId="61" xfId="36" applyFill="1" applyBorder="1" applyAlignment="1" applyProtection="1">
      <alignment horizontal="center" vertical="center"/>
      <protection locked="0"/>
    </xf>
    <xf numFmtId="0" fontId="5" fillId="34" borderId="76" xfId="0" applyFont="1" applyFill="1" applyBorder="1" applyAlignment="1">
      <alignment horizontal="center" vertical="center"/>
    </xf>
    <xf numFmtId="0" fontId="5" fillId="34" borderId="77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left"/>
      <protection/>
    </xf>
    <xf numFmtId="0" fontId="4" fillId="34" borderId="26" xfId="0" applyFont="1" applyFill="1" applyBorder="1" applyAlignment="1">
      <alignment horizontal="center" vertical="center" wrapText="1"/>
    </xf>
    <xf numFmtId="0" fontId="4" fillId="34" borderId="54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14" fillId="34" borderId="26" xfId="0" applyFont="1" applyFill="1" applyBorder="1" applyAlignment="1">
      <alignment horizontal="center" vertical="center"/>
    </xf>
    <xf numFmtId="0" fontId="14" fillId="34" borderId="54" xfId="0" applyFont="1" applyFill="1" applyBorder="1" applyAlignment="1">
      <alignment horizontal="center" vertical="center"/>
    </xf>
    <xf numFmtId="0" fontId="14" fillId="34" borderId="27" xfId="0" applyFont="1" applyFill="1" applyBorder="1" applyAlignment="1">
      <alignment horizontal="center" vertical="center"/>
    </xf>
    <xf numFmtId="0" fontId="0" fillId="0" borderId="70" xfId="0" applyFont="1" applyFill="1" applyBorder="1" applyAlignment="1" applyProtection="1">
      <alignment horizontal="left" wrapText="1"/>
      <protection/>
    </xf>
    <xf numFmtId="0" fontId="0" fillId="0" borderId="71" xfId="0" applyFont="1" applyFill="1" applyBorder="1" applyAlignment="1" applyProtection="1">
      <alignment horizontal="left" wrapText="1"/>
      <protection/>
    </xf>
    <xf numFmtId="0" fontId="4" fillId="0" borderId="73" xfId="0" applyFont="1" applyFill="1" applyBorder="1" applyAlignment="1" applyProtection="1">
      <alignment vertical="center"/>
      <protection/>
    </xf>
    <xf numFmtId="0" fontId="4" fillId="0" borderId="55" xfId="0" applyFont="1" applyFill="1" applyBorder="1" applyAlignment="1" applyProtection="1">
      <alignment vertical="center"/>
      <protection/>
    </xf>
    <xf numFmtId="0" fontId="0" fillId="0" borderId="74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70" xfId="0" applyFont="1" applyFill="1" applyBorder="1" applyAlignment="1" applyProtection="1">
      <alignment horizontal="left"/>
      <protection/>
    </xf>
    <xf numFmtId="0" fontId="0" fillId="0" borderId="71" xfId="0" applyFont="1" applyFill="1" applyBorder="1" applyAlignment="1" applyProtection="1">
      <alignment horizontal="left"/>
      <protection/>
    </xf>
    <xf numFmtId="0" fontId="4" fillId="0" borderId="38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78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0" fillId="0" borderId="37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28" xfId="0" applyFont="1" applyFill="1" applyBorder="1" applyAlignment="1" applyProtection="1">
      <alignment horizontal="left" wrapText="1"/>
      <protection/>
    </xf>
    <xf numFmtId="0" fontId="0" fillId="0" borderId="29" xfId="0" applyFont="1" applyFill="1" applyBorder="1" applyAlignment="1" applyProtection="1">
      <alignment horizontal="left" wrapText="1"/>
      <protection/>
    </xf>
    <xf numFmtId="0" fontId="0" fillId="0" borderId="76" xfId="0" applyFont="1" applyFill="1" applyBorder="1" applyAlignment="1" applyProtection="1">
      <alignment horizontal="left"/>
      <protection/>
    </xf>
    <xf numFmtId="0" fontId="0" fillId="0" borderId="77" xfId="0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78" xfId="0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 applyProtection="1">
      <alignment horizontal="left" vertical="center"/>
      <protection/>
    </xf>
    <xf numFmtId="0" fontId="6" fillId="0" borderId="72" xfId="36" applyFill="1" applyBorder="1" applyAlignment="1" applyProtection="1">
      <alignment horizontal="center" vertical="center" wrapText="1"/>
      <protection locked="0"/>
    </xf>
    <xf numFmtId="0" fontId="6" fillId="0" borderId="66" xfId="36" applyFill="1" applyBorder="1" applyAlignment="1" applyProtection="1">
      <alignment horizontal="center" vertical="center" wrapText="1"/>
      <protection locked="0"/>
    </xf>
    <xf numFmtId="0" fontId="6" fillId="0" borderId="61" xfId="36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91" fontId="15" fillId="0" borderId="36" xfId="0" applyNumberFormat="1" applyFont="1" applyFill="1" applyBorder="1" applyAlignment="1" applyProtection="1">
      <alignment horizontal="right" vertical="center"/>
      <protection/>
    </xf>
    <xf numFmtId="191" fontId="0" fillId="0" borderId="41" xfId="0" applyNumberFormat="1" applyBorder="1" applyAlignment="1">
      <alignment horizontal="right"/>
    </xf>
    <xf numFmtId="191" fontId="0" fillId="0" borderId="65" xfId="0" applyNumberFormat="1" applyBorder="1" applyAlignment="1">
      <alignment horizontal="right"/>
    </xf>
    <xf numFmtId="0" fontId="6" fillId="0" borderId="72" xfId="36" applyFill="1" applyBorder="1" applyAlignment="1" applyProtection="1">
      <alignment horizontal="center" vertical="center"/>
      <protection locked="0"/>
    </xf>
    <xf numFmtId="0" fontId="0" fillId="0" borderId="76" xfId="0" applyFont="1" applyFill="1" applyBorder="1" applyAlignment="1" applyProtection="1">
      <alignment vertical="center"/>
      <protection/>
    </xf>
    <xf numFmtId="0" fontId="0" fillId="0" borderId="77" xfId="0" applyBorder="1" applyAlignment="1">
      <alignment vertical="center"/>
    </xf>
    <xf numFmtId="0" fontId="4" fillId="32" borderId="40" xfId="0" applyFont="1" applyFill="1" applyBorder="1" applyAlignment="1" applyProtection="1">
      <alignment/>
      <protection locked="0"/>
    </xf>
    <xf numFmtId="0" fontId="0" fillId="32" borderId="41" xfId="0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 horizontal="left" vertical="center"/>
      <protection/>
    </xf>
    <xf numFmtId="0" fontId="0" fillId="0" borderId="23" xfId="0" applyFont="1" applyBorder="1" applyAlignment="1">
      <alignment horizontal="left" vertical="center"/>
    </xf>
    <xf numFmtId="0" fontId="15" fillId="0" borderId="31" xfId="0" applyFont="1" applyFill="1" applyBorder="1" applyAlignment="1" applyProtection="1">
      <alignment horizontal="center" vertical="center"/>
      <protection/>
    </xf>
    <xf numFmtId="0" fontId="15" fillId="0" borderId="71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18" xfId="0" applyFont="1" applyBorder="1" applyAlignment="1">
      <alignment horizontal="left" vertical="center"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195" fontId="0" fillId="32" borderId="36" xfId="0" applyNumberFormat="1" applyFill="1" applyBorder="1" applyAlignment="1" applyProtection="1">
      <alignment/>
      <protection locked="0"/>
    </xf>
    <xf numFmtId="195" fontId="0" fillId="32" borderId="42" xfId="0" applyNumberFormat="1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/>
    </xf>
    <xf numFmtId="0" fontId="0" fillId="0" borderId="29" xfId="0" applyBorder="1" applyAlignment="1">
      <alignment/>
    </xf>
    <xf numFmtId="191" fontId="0" fillId="32" borderId="36" xfId="0" applyNumberFormat="1" applyFill="1" applyBorder="1" applyAlignment="1" applyProtection="1">
      <alignment/>
      <protection locked="0"/>
    </xf>
    <xf numFmtId="191" fontId="0" fillId="32" borderId="42" xfId="0" applyNumberFormat="1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53" xfId="0" applyFont="1" applyFill="1" applyBorder="1" applyAlignment="1" applyProtection="1">
      <alignment horizontal="center" vertical="center" wrapText="1"/>
      <protection locked="0"/>
    </xf>
    <xf numFmtId="0" fontId="0" fillId="0" borderId="64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5" fillId="35" borderId="68" xfId="0" applyFont="1" applyFill="1" applyBorder="1" applyAlignment="1" applyProtection="1">
      <alignment horizontal="left" vertical="center" wrapText="1"/>
      <protection/>
    </xf>
    <xf numFmtId="0" fontId="5" fillId="35" borderId="50" xfId="0" applyFont="1" applyFill="1" applyBorder="1" applyAlignment="1" applyProtection="1">
      <alignment horizontal="left" vertical="center" wrapText="1"/>
      <protection/>
    </xf>
    <xf numFmtId="0" fontId="5" fillId="35" borderId="69" xfId="0" applyFont="1" applyFill="1" applyBorder="1" applyAlignment="1" applyProtection="1">
      <alignment horizontal="left" vertical="center" wrapText="1"/>
      <protection/>
    </xf>
    <xf numFmtId="0" fontId="5" fillId="35" borderId="38" xfId="0" applyFont="1" applyFill="1" applyBorder="1" applyAlignment="1" applyProtection="1">
      <alignment horizontal="left" vertical="center" wrapText="1"/>
      <protection/>
    </xf>
    <xf numFmtId="0" fontId="5" fillId="35" borderId="0" xfId="0" applyFont="1" applyFill="1" applyBorder="1" applyAlignment="1" applyProtection="1">
      <alignment horizontal="left" vertical="center" wrapText="1"/>
      <protection/>
    </xf>
    <xf numFmtId="0" fontId="5" fillId="35" borderId="39" xfId="0" applyFont="1" applyFill="1" applyBorder="1" applyAlignment="1" applyProtection="1">
      <alignment horizontal="left" vertical="center" wrapText="1"/>
      <protection/>
    </xf>
    <xf numFmtId="0" fontId="5" fillId="35" borderId="40" xfId="0" applyFont="1" applyFill="1" applyBorder="1" applyAlignment="1" applyProtection="1">
      <alignment horizontal="left" vertical="center" wrapText="1"/>
      <protection/>
    </xf>
    <xf numFmtId="0" fontId="5" fillId="35" borderId="41" xfId="0" applyFont="1" applyFill="1" applyBorder="1" applyAlignment="1" applyProtection="1">
      <alignment horizontal="left" vertical="center" wrapText="1"/>
      <protection/>
    </xf>
    <xf numFmtId="0" fontId="5" fillId="35" borderId="42" xfId="0" applyFont="1" applyFill="1" applyBorder="1" applyAlignment="1" applyProtection="1">
      <alignment horizontal="left" vertical="center" wrapText="1"/>
      <protection/>
    </xf>
    <xf numFmtId="0" fontId="4" fillId="35" borderId="70" xfId="0" applyFont="1" applyFill="1" applyBorder="1" applyAlignment="1" applyProtection="1">
      <alignment horizontal="left" vertical="center" wrapText="1"/>
      <protection/>
    </xf>
    <xf numFmtId="0" fontId="4" fillId="35" borderId="71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53" xfId="0" applyFont="1" applyFill="1" applyBorder="1" applyAlignment="1" applyProtection="1">
      <alignment horizontal="center" vertical="center" wrapText="1"/>
      <protection locked="0"/>
    </xf>
    <xf numFmtId="0" fontId="0" fillId="0" borderId="64" xfId="0" applyFont="1" applyFill="1" applyBorder="1" applyAlignment="1" applyProtection="1">
      <alignment horizontal="center" vertical="center" wrapText="1"/>
      <protection locked="0"/>
    </xf>
    <xf numFmtId="0" fontId="0" fillId="0" borderId="76" xfId="0" applyFont="1" applyFill="1" applyBorder="1" applyAlignment="1" applyProtection="1">
      <alignment horizontal="center" vertical="center" wrapText="1"/>
      <protection locked="0"/>
    </xf>
    <xf numFmtId="0" fontId="0" fillId="0" borderId="60" xfId="0" applyFont="1" applyFill="1" applyBorder="1" applyAlignment="1" applyProtection="1">
      <alignment horizontal="center" vertical="center" wrapText="1"/>
      <protection locked="0"/>
    </xf>
    <xf numFmtId="0" fontId="0" fillId="0" borderId="63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7" fillId="34" borderId="72" xfId="36" applyFont="1" applyFill="1" applyBorder="1" applyAlignment="1" applyProtection="1">
      <alignment horizontal="center"/>
      <protection/>
    </xf>
    <xf numFmtId="0" fontId="17" fillId="34" borderId="61" xfId="36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35" borderId="68" xfId="0" applyFont="1" applyFill="1" applyBorder="1" applyAlignment="1">
      <alignment horizontal="left" vertical="center"/>
    </xf>
    <xf numFmtId="0" fontId="5" fillId="35" borderId="79" xfId="0" applyFont="1" applyFill="1" applyBorder="1" applyAlignment="1">
      <alignment horizontal="left" vertical="center"/>
    </xf>
    <xf numFmtId="0" fontId="0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57" xfId="0" applyFont="1" applyFill="1" applyBorder="1" applyAlignment="1" applyProtection="1">
      <alignment horizontal="center" vertical="center" wrapText="1"/>
      <protection locked="0"/>
    </xf>
    <xf numFmtId="0" fontId="0" fillId="0" borderId="65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81" xfId="0" applyNumberFormat="1" applyBorder="1" applyAlignment="1" applyProtection="1">
      <alignment horizontal="center"/>
      <protection/>
    </xf>
    <xf numFmtId="49" fontId="0" fillId="0" borderId="78" xfId="0" applyNumberFormat="1" applyBorder="1" applyAlignment="1" applyProtection="1">
      <alignment horizontal="center"/>
      <protection/>
    </xf>
    <xf numFmtId="49" fontId="0" fillId="0" borderId="22" xfId="0" applyNumberFormat="1" applyBorder="1" applyAlignment="1" applyProtection="1">
      <alignment horizontal="center"/>
      <protection/>
    </xf>
    <xf numFmtId="49" fontId="0" fillId="0" borderId="10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15" fillId="0" borderId="51" xfId="0" applyFont="1" applyFill="1" applyBorder="1" applyAlignment="1" applyProtection="1">
      <alignment horizontal="center" vertical="center"/>
      <protection locked="0"/>
    </xf>
    <xf numFmtId="0" fontId="15" fillId="0" borderId="37" xfId="0" applyFont="1" applyFill="1" applyBorder="1" applyAlignment="1" applyProtection="1">
      <alignment horizontal="center" vertical="center"/>
      <protection locked="0"/>
    </xf>
    <xf numFmtId="0" fontId="15" fillId="0" borderId="59" xfId="0" applyFont="1" applyFill="1" applyBorder="1" applyAlignment="1" applyProtection="1">
      <alignment horizontal="center" vertical="center"/>
      <protection locked="0"/>
    </xf>
    <xf numFmtId="0" fontId="5" fillId="34" borderId="73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80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/>
      <protection locked="0"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8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59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left" vertical="center"/>
      <protection/>
    </xf>
    <xf numFmtId="0" fontId="17" fillId="34" borderId="68" xfId="36" applyFont="1" applyFill="1" applyBorder="1" applyAlignment="1" applyProtection="1">
      <alignment horizontal="center"/>
      <protection locked="0"/>
    </xf>
    <xf numFmtId="0" fontId="17" fillId="34" borderId="69" xfId="36" applyFont="1" applyFill="1" applyBorder="1" applyAlignment="1" applyProtection="1">
      <alignment horizontal="center"/>
      <protection locked="0"/>
    </xf>
    <xf numFmtId="0" fontId="17" fillId="34" borderId="40" xfId="36" applyFont="1" applyFill="1" applyBorder="1" applyAlignment="1" applyProtection="1">
      <alignment horizontal="center"/>
      <protection locked="0"/>
    </xf>
    <xf numFmtId="0" fontId="17" fillId="34" borderId="42" xfId="36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 vertical="center" wrapText="1" shrinkToFit="1"/>
      <protection/>
    </xf>
    <xf numFmtId="0" fontId="0" fillId="0" borderId="37" xfId="0" applyFont="1" applyFill="1" applyBorder="1" applyAlignment="1" applyProtection="1">
      <alignment horizontal="center" vertical="center" wrapText="1" shrinkToFit="1"/>
      <protection/>
    </xf>
    <xf numFmtId="0" fontId="0" fillId="0" borderId="37" xfId="0" applyFont="1" applyFill="1" applyBorder="1" applyAlignment="1" applyProtection="1">
      <alignment horizontal="center" vertical="center" wrapText="1" shrinkToFit="1"/>
      <protection/>
    </xf>
    <xf numFmtId="0" fontId="0" fillId="0" borderId="59" xfId="0" applyFont="1" applyFill="1" applyBorder="1" applyAlignment="1" applyProtection="1">
      <alignment horizontal="center" vertical="center" wrapText="1" shrinkToFit="1"/>
      <protection/>
    </xf>
    <xf numFmtId="0" fontId="5" fillId="3" borderId="26" xfId="0" applyFont="1" applyFill="1" applyBorder="1" applyAlignment="1">
      <alignment horizontal="center" wrapText="1" shrinkToFit="1"/>
    </xf>
    <xf numFmtId="0" fontId="19" fillId="0" borderId="27" xfId="0" applyFont="1" applyBorder="1" applyAlignment="1">
      <alignment horizontal="center" wrapText="1" shrinkToFit="1"/>
    </xf>
    <xf numFmtId="0" fontId="5" fillId="3" borderId="26" xfId="0" applyFont="1" applyFill="1" applyBorder="1" applyAlignment="1">
      <alignment horizontal="center" vertical="center" wrapText="1" shrinkToFit="1"/>
    </xf>
    <xf numFmtId="0" fontId="19" fillId="0" borderId="27" xfId="0" applyFont="1" applyBorder="1" applyAlignment="1">
      <alignment horizontal="center" vertical="center" wrapText="1" shrinkToFit="1"/>
    </xf>
    <xf numFmtId="1" fontId="15" fillId="0" borderId="37" xfId="0" applyNumberFormat="1" applyFont="1" applyFill="1" applyBorder="1" applyAlignment="1" applyProtection="1">
      <alignment horizontal="center" vertical="center"/>
      <protection locked="0"/>
    </xf>
    <xf numFmtId="1" fontId="15" fillId="0" borderId="59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7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7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82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71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49" fontId="0" fillId="0" borderId="46" xfId="0" applyNumberFormat="1" applyBorder="1" applyAlignment="1">
      <alignment horizontal="center"/>
    </xf>
    <xf numFmtId="49" fontId="0" fillId="0" borderId="58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49" fontId="0" fillId="0" borderId="83" xfId="0" applyNumberFormat="1" applyBorder="1" applyAlignment="1">
      <alignment horizontal="center"/>
    </xf>
    <xf numFmtId="49" fontId="0" fillId="0" borderId="58" xfId="0" applyNumberFormat="1" applyFont="1" applyBorder="1" applyAlignment="1">
      <alignment horizontal="center"/>
    </xf>
    <xf numFmtId="0" fontId="10" fillId="0" borderId="51" xfId="0" applyFont="1" applyFill="1" applyBorder="1" applyAlignment="1" applyProtection="1">
      <alignment horizontal="center" vertical="center"/>
      <protection locked="0"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10" fillId="0" borderId="59" xfId="0" applyFont="1" applyFill="1" applyBorder="1" applyAlignment="1" applyProtection="1">
      <alignment horizontal="center" vertical="center"/>
      <protection locked="0"/>
    </xf>
    <xf numFmtId="0" fontId="15" fillId="0" borderId="77" xfId="0" applyFont="1" applyFill="1" applyBorder="1" applyAlignment="1" applyProtection="1">
      <alignment horizontal="left" vertical="center"/>
      <protection/>
    </xf>
    <xf numFmtId="0" fontId="15" fillId="0" borderId="18" xfId="0" applyFont="1" applyFill="1" applyBorder="1" applyAlignment="1" applyProtection="1">
      <alignment horizontal="left" vertical="center"/>
      <protection/>
    </xf>
    <xf numFmtId="0" fontId="15" fillId="0" borderId="29" xfId="0" applyFont="1" applyFill="1" applyBorder="1" applyAlignment="1" applyProtection="1">
      <alignment horizontal="left" vertical="center"/>
      <protection/>
    </xf>
    <xf numFmtId="0" fontId="15" fillId="0" borderId="16" xfId="0" applyFont="1" applyFill="1" applyBorder="1" applyAlignment="1" applyProtection="1">
      <alignment horizontal="left" vertical="center"/>
      <protection/>
    </xf>
    <xf numFmtId="0" fontId="15" fillId="0" borderId="71" xfId="0" applyFont="1" applyFill="1" applyBorder="1" applyAlignment="1" applyProtection="1">
      <alignment horizontal="left" vertical="center"/>
      <protection/>
    </xf>
    <xf numFmtId="0" fontId="15" fillId="0" borderId="20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>
      <alignment horizontal="right"/>
    </xf>
    <xf numFmtId="0" fontId="5" fillId="5" borderId="73" xfId="0" applyFont="1" applyFill="1" applyBorder="1" applyAlignment="1">
      <alignment horizontal="left" vertical="center"/>
    </xf>
    <xf numFmtId="0" fontId="5" fillId="5" borderId="75" xfId="0" applyFont="1" applyFill="1" applyBorder="1" applyAlignment="1">
      <alignment horizontal="left" vertical="center"/>
    </xf>
    <xf numFmtId="1" fontId="10" fillId="0" borderId="51" xfId="0" applyNumberFormat="1" applyFont="1" applyFill="1" applyBorder="1" applyAlignment="1" applyProtection="1">
      <alignment horizontal="center" vertical="center"/>
      <protection locked="0"/>
    </xf>
    <xf numFmtId="1" fontId="10" fillId="0" borderId="37" xfId="0" applyNumberFormat="1" applyFont="1" applyFill="1" applyBorder="1" applyAlignment="1" applyProtection="1">
      <alignment horizontal="center" vertical="center"/>
      <protection locked="0"/>
    </xf>
    <xf numFmtId="1" fontId="10" fillId="0" borderId="59" xfId="0" applyNumberFormat="1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left" vertical="center"/>
      <protection/>
    </xf>
    <xf numFmtId="0" fontId="15" fillId="0" borderId="10" xfId="0" applyFont="1" applyFill="1" applyBorder="1" applyAlignment="1" applyProtection="1">
      <alignment horizontal="left" vertical="center"/>
      <protection/>
    </xf>
    <xf numFmtId="0" fontId="15" fillId="0" borderId="12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wrapText="1"/>
    </xf>
    <xf numFmtId="0" fontId="15" fillId="0" borderId="82" xfId="0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left" vertical="center"/>
      <protection/>
    </xf>
    <xf numFmtId="0" fontId="15" fillId="0" borderId="50" xfId="0" applyFont="1" applyFill="1" applyBorder="1" applyAlignment="1" applyProtection="1">
      <alignment horizontal="left" vertical="center" wrapText="1"/>
      <protection/>
    </xf>
    <xf numFmtId="0" fontId="15" fillId="0" borderId="79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15" fillId="0" borderId="33" xfId="0" applyFont="1" applyFill="1" applyBorder="1" applyAlignment="1" applyProtection="1">
      <alignment horizontal="left" vertical="center" wrapText="1"/>
      <protection/>
    </xf>
    <xf numFmtId="0" fontId="15" fillId="0" borderId="41" xfId="0" applyFont="1" applyFill="1" applyBorder="1" applyAlignment="1" applyProtection="1">
      <alignment horizontal="left" vertical="center" wrapText="1"/>
      <protection/>
    </xf>
    <xf numFmtId="0" fontId="15" fillId="0" borderId="80" xfId="0" applyFont="1" applyFill="1" applyBorder="1" applyAlignment="1" applyProtection="1">
      <alignment horizontal="left" vertical="center" wrapText="1"/>
      <protection/>
    </xf>
    <xf numFmtId="0" fontId="4" fillId="0" borderId="40" xfId="0" applyFont="1" applyFill="1" applyBorder="1" applyAlignment="1" applyProtection="1">
      <alignment horizontal="left" wrapText="1"/>
      <protection/>
    </xf>
    <xf numFmtId="0" fontId="4" fillId="0" borderId="42" xfId="0" applyFont="1" applyBorder="1" applyAlignment="1">
      <alignment horizontal="left" wrapText="1"/>
    </xf>
    <xf numFmtId="0" fontId="15" fillId="0" borderId="8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horizontal="left" wrapText="1"/>
      <protection/>
    </xf>
    <xf numFmtId="0" fontId="0" fillId="0" borderId="79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33" xfId="0" applyFont="1" applyFill="1" applyBorder="1" applyAlignment="1" applyProtection="1">
      <alignment horizontal="left" wrapText="1"/>
      <protection/>
    </xf>
    <xf numFmtId="0" fontId="0" fillId="0" borderId="41" xfId="0" applyFont="1" applyFill="1" applyBorder="1" applyAlignment="1" applyProtection="1">
      <alignment horizontal="left" wrapText="1"/>
      <protection/>
    </xf>
    <xf numFmtId="0" fontId="0" fillId="0" borderId="80" xfId="0" applyFont="1" applyFill="1" applyBorder="1" applyAlignment="1" applyProtection="1">
      <alignment horizontal="left" wrapText="1"/>
      <protection/>
    </xf>
    <xf numFmtId="0" fontId="15" fillId="0" borderId="68" xfId="0" applyFont="1" applyFill="1" applyBorder="1" applyAlignment="1" applyProtection="1">
      <alignment horizontal="left" vertical="center" wrapText="1"/>
      <protection/>
    </xf>
    <xf numFmtId="0" fontId="15" fillId="0" borderId="38" xfId="0" applyFont="1" applyFill="1" applyBorder="1" applyAlignment="1" applyProtection="1">
      <alignment horizontal="left" vertical="center" wrapText="1"/>
      <protection/>
    </xf>
    <xf numFmtId="0" fontId="0" fillId="0" borderId="27" xfId="0" applyBorder="1" applyAlignment="1">
      <alignment horizontal="center" vertical="center" wrapText="1" shrinkToFit="1"/>
    </xf>
    <xf numFmtId="0" fontId="15" fillId="0" borderId="17" xfId="0" applyFont="1" applyFill="1" applyBorder="1" applyAlignment="1" applyProtection="1">
      <alignment horizontal="left" vertical="center"/>
      <protection/>
    </xf>
    <xf numFmtId="0" fontId="10" fillId="0" borderId="79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10" fillId="0" borderId="80" xfId="0" applyFont="1" applyFill="1" applyBorder="1" applyAlignment="1" applyProtection="1">
      <alignment horizontal="center" vertical="center"/>
      <protection locked="0"/>
    </xf>
    <xf numFmtId="0" fontId="15" fillId="0" borderId="32" xfId="0" applyFont="1" applyFill="1" applyBorder="1" applyAlignment="1" applyProtection="1">
      <alignment horizontal="left" vertical="center"/>
      <protection/>
    </xf>
    <xf numFmtId="0" fontId="15" fillId="0" borderId="21" xfId="0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5" fillId="34" borderId="17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72" xfId="0" applyFont="1" applyFill="1" applyBorder="1" applyAlignment="1">
      <alignment horizontal="center" vertical="center"/>
    </xf>
    <xf numFmtId="0" fontId="5" fillId="34" borderId="61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72" xfId="0" applyFont="1" applyFill="1" applyBorder="1" applyAlignment="1">
      <alignment horizontal="center" vertical="center" wrapText="1"/>
    </xf>
    <xf numFmtId="0" fontId="5" fillId="34" borderId="66" xfId="0" applyFont="1" applyFill="1" applyBorder="1" applyAlignment="1">
      <alignment horizontal="center" vertical="center" wrapText="1"/>
    </xf>
    <xf numFmtId="0" fontId="5" fillId="34" borderId="46" xfId="0" applyFont="1" applyFill="1" applyBorder="1" applyAlignment="1">
      <alignment horizontal="center" vertical="center"/>
    </xf>
    <xf numFmtId="0" fontId="5" fillId="34" borderId="83" xfId="0" applyFont="1" applyFill="1" applyBorder="1" applyAlignment="1">
      <alignment horizontal="center" vertical="center"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54" xfId="0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4" fillId="32" borderId="40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2" fillId="0" borderId="73" xfId="0" applyFont="1" applyFill="1" applyBorder="1" applyAlignment="1" applyProtection="1">
      <alignment/>
      <protection/>
    </xf>
    <xf numFmtId="0" fontId="0" fillId="0" borderId="74" xfId="0" applyBorder="1" applyAlignment="1">
      <alignment/>
    </xf>
    <xf numFmtId="0" fontId="0" fillId="0" borderId="49" xfId="0" applyBorder="1" applyAlignment="1">
      <alignment/>
    </xf>
    <xf numFmtId="0" fontId="2" fillId="0" borderId="73" xfId="0" applyFont="1" applyFill="1" applyBorder="1" applyAlignment="1" applyProtection="1">
      <alignment vertical="center"/>
      <protection/>
    </xf>
    <xf numFmtId="0" fontId="0" fillId="0" borderId="74" xfId="0" applyBorder="1" applyAlignment="1">
      <alignment vertical="center"/>
    </xf>
    <xf numFmtId="0" fontId="0" fillId="0" borderId="49" xfId="0" applyBorder="1" applyAlignment="1">
      <alignment vertical="center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vertical="center"/>
    </xf>
    <xf numFmtId="0" fontId="1" fillId="0" borderId="16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vertical="center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vertical="center"/>
    </xf>
    <xf numFmtId="0" fontId="3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14" fillId="32" borderId="68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9">
      <selection activeCell="F54" sqref="F54:H58"/>
    </sheetView>
  </sheetViews>
  <sheetFormatPr defaultColWidth="9.140625" defaultRowHeight="12.75"/>
  <sheetData>
    <row r="1" spans="1:9" ht="12.75">
      <c r="A1" s="370" t="s">
        <v>223</v>
      </c>
      <c r="B1" s="371"/>
      <c r="C1" s="371"/>
      <c r="D1" s="371"/>
      <c r="E1" s="371"/>
      <c r="F1" s="371"/>
      <c r="G1" s="371"/>
      <c r="H1" s="371"/>
      <c r="I1" s="372"/>
    </row>
    <row r="2" spans="1:9" ht="12.75">
      <c r="A2" s="373"/>
      <c r="B2" s="374"/>
      <c r="C2" s="374"/>
      <c r="D2" s="374"/>
      <c r="E2" s="374"/>
      <c r="F2" s="374"/>
      <c r="G2" s="374"/>
      <c r="H2" s="374"/>
      <c r="I2" s="375"/>
    </row>
    <row r="3" spans="1:9" ht="12.75">
      <c r="A3" s="373"/>
      <c r="B3" s="374"/>
      <c r="C3" s="374"/>
      <c r="D3" s="374"/>
      <c r="E3" s="374"/>
      <c r="F3" s="374"/>
      <c r="G3" s="374"/>
      <c r="H3" s="374"/>
      <c r="I3" s="375"/>
    </row>
    <row r="4" spans="1:9" ht="12.75">
      <c r="A4" s="373"/>
      <c r="B4" s="374"/>
      <c r="C4" s="374"/>
      <c r="D4" s="374"/>
      <c r="E4" s="374"/>
      <c r="F4" s="374"/>
      <c r="G4" s="374"/>
      <c r="H4" s="374"/>
      <c r="I4" s="375"/>
    </row>
    <row r="5" spans="1:9" ht="15">
      <c r="A5" s="379" t="s">
        <v>224</v>
      </c>
      <c r="B5" s="380"/>
      <c r="C5" s="380"/>
      <c r="D5" s="380"/>
      <c r="E5" s="380"/>
      <c r="F5" s="380"/>
      <c r="G5" s="380"/>
      <c r="H5" s="380"/>
      <c r="I5" s="381"/>
    </row>
    <row r="6" spans="1:9" ht="12.75">
      <c r="A6" s="103"/>
      <c r="B6" s="104"/>
      <c r="C6" s="104"/>
      <c r="D6" s="104"/>
      <c r="E6" s="104"/>
      <c r="F6" s="104"/>
      <c r="G6" s="104"/>
      <c r="H6" s="104"/>
      <c r="I6" s="105"/>
    </row>
    <row r="7" spans="1:9" ht="12.75">
      <c r="A7" s="103"/>
      <c r="B7" s="104"/>
      <c r="C7" s="104"/>
      <c r="D7" s="104"/>
      <c r="E7" s="104"/>
      <c r="F7" s="104"/>
      <c r="G7" s="104"/>
      <c r="H7" s="104"/>
      <c r="I7" s="105"/>
    </row>
    <row r="8" spans="1:9" ht="12.75">
      <c r="A8" s="103"/>
      <c r="B8" s="104"/>
      <c r="C8" s="104"/>
      <c r="D8" s="104"/>
      <c r="E8" s="104"/>
      <c r="F8" s="104"/>
      <c r="G8" s="104"/>
      <c r="H8" s="104"/>
      <c r="I8" s="105"/>
    </row>
    <row r="9" spans="1:9" ht="12.75">
      <c r="A9" s="103"/>
      <c r="B9" s="104"/>
      <c r="C9" s="104"/>
      <c r="D9" s="104"/>
      <c r="E9" s="104"/>
      <c r="F9" s="104"/>
      <c r="G9" s="104"/>
      <c r="H9" s="104"/>
      <c r="I9" s="105"/>
    </row>
    <row r="10" spans="1:9" ht="12.75">
      <c r="A10" s="103"/>
      <c r="B10" s="104"/>
      <c r="C10" s="104"/>
      <c r="D10" s="104"/>
      <c r="E10" s="104"/>
      <c r="F10" s="104"/>
      <c r="G10" s="104"/>
      <c r="H10" s="104"/>
      <c r="I10" s="105"/>
    </row>
    <row r="11" spans="1:9" ht="12.75">
      <c r="A11" s="103"/>
      <c r="B11" s="104"/>
      <c r="C11" s="104"/>
      <c r="D11" s="104"/>
      <c r="E11" s="104"/>
      <c r="F11" s="104"/>
      <c r="G11" s="104"/>
      <c r="H11" s="104"/>
      <c r="I11" s="105"/>
    </row>
    <row r="12" spans="1:9" ht="12.75">
      <c r="A12" s="103"/>
      <c r="B12" s="104"/>
      <c r="C12" s="104"/>
      <c r="D12" s="104"/>
      <c r="E12" s="104"/>
      <c r="F12" s="104"/>
      <c r="G12" s="104"/>
      <c r="H12" s="104"/>
      <c r="I12" s="105"/>
    </row>
    <row r="13" spans="1:9" ht="12.75">
      <c r="A13" s="103"/>
      <c r="B13" s="104"/>
      <c r="C13" s="104"/>
      <c r="D13" s="104"/>
      <c r="E13" s="104"/>
      <c r="F13" s="104"/>
      <c r="G13" s="104"/>
      <c r="H13" s="104"/>
      <c r="I13" s="105"/>
    </row>
    <row r="14" spans="1:9" ht="12.75">
      <c r="A14" s="103"/>
      <c r="B14" s="104"/>
      <c r="C14" s="104"/>
      <c r="D14" s="104"/>
      <c r="E14" s="104"/>
      <c r="F14" s="104"/>
      <c r="G14" s="104"/>
      <c r="H14" s="104"/>
      <c r="I14" s="105"/>
    </row>
    <row r="15" spans="1:9" ht="12.75">
      <c r="A15" s="103"/>
      <c r="B15" s="104"/>
      <c r="C15" s="104"/>
      <c r="D15" s="104"/>
      <c r="E15" s="104"/>
      <c r="F15" s="104"/>
      <c r="G15" s="104"/>
      <c r="H15" s="104"/>
      <c r="I15" s="105"/>
    </row>
    <row r="16" spans="1:9" ht="12.75">
      <c r="A16" s="103"/>
      <c r="B16" s="104"/>
      <c r="C16" s="104"/>
      <c r="D16" s="104"/>
      <c r="E16" s="104"/>
      <c r="F16" s="104"/>
      <c r="G16" s="104"/>
      <c r="H16" s="104"/>
      <c r="I16" s="105"/>
    </row>
    <row r="17" spans="1:9" ht="12.75">
      <c r="A17" s="103"/>
      <c r="B17" s="104"/>
      <c r="C17" s="104"/>
      <c r="D17" s="104"/>
      <c r="E17" s="104"/>
      <c r="F17" s="104"/>
      <c r="G17" s="104"/>
      <c r="H17" s="104"/>
      <c r="I17" s="105"/>
    </row>
    <row r="18" spans="1:9" ht="12.75">
      <c r="A18" s="103"/>
      <c r="B18" s="104"/>
      <c r="C18" s="104"/>
      <c r="D18" s="104"/>
      <c r="E18" s="104"/>
      <c r="F18" s="104"/>
      <c r="G18" s="104"/>
      <c r="H18" s="104"/>
      <c r="I18" s="105"/>
    </row>
    <row r="19" spans="1:9" ht="12.75">
      <c r="A19" s="103"/>
      <c r="B19" s="104"/>
      <c r="C19" s="104"/>
      <c r="D19" s="104"/>
      <c r="E19" s="104"/>
      <c r="F19" s="104"/>
      <c r="G19" s="104"/>
      <c r="H19" s="104"/>
      <c r="I19" s="105"/>
    </row>
    <row r="20" spans="1:9" ht="12.75">
      <c r="A20" s="103"/>
      <c r="B20" s="104"/>
      <c r="C20" s="104"/>
      <c r="D20" s="104"/>
      <c r="E20" s="104"/>
      <c r="F20" s="104"/>
      <c r="G20" s="104"/>
      <c r="H20" s="104"/>
      <c r="I20" s="105"/>
    </row>
    <row r="21" spans="1:9" ht="12.75">
      <c r="A21" s="103"/>
      <c r="B21" s="104"/>
      <c r="C21" s="104"/>
      <c r="D21" s="104"/>
      <c r="E21" s="104"/>
      <c r="F21" s="104"/>
      <c r="G21" s="104"/>
      <c r="H21" s="104"/>
      <c r="I21" s="105"/>
    </row>
    <row r="22" spans="1:9" ht="12.75">
      <c r="A22" s="103"/>
      <c r="B22" s="104"/>
      <c r="C22" s="104"/>
      <c r="D22" s="104"/>
      <c r="E22" s="104"/>
      <c r="F22" s="104"/>
      <c r="G22" s="104"/>
      <c r="H22" s="104"/>
      <c r="I22" s="105"/>
    </row>
    <row r="23" spans="1:9" ht="15.75">
      <c r="A23" s="106"/>
      <c r="B23" s="378" t="s">
        <v>222</v>
      </c>
      <c r="C23" s="378"/>
      <c r="D23" s="378"/>
      <c r="E23" s="378"/>
      <c r="F23" s="378"/>
      <c r="G23" s="378"/>
      <c r="H23" s="378"/>
      <c r="I23" s="108"/>
    </row>
    <row r="24" spans="1:9" ht="15.75">
      <c r="A24" s="106"/>
      <c r="B24" s="378"/>
      <c r="C24" s="378"/>
      <c r="D24" s="378"/>
      <c r="E24" s="378"/>
      <c r="F24" s="378"/>
      <c r="G24" s="378"/>
      <c r="H24" s="378"/>
      <c r="I24" s="108"/>
    </row>
    <row r="25" spans="1:9" ht="15.75">
      <c r="A25" s="106"/>
      <c r="B25" s="378"/>
      <c r="C25" s="378"/>
      <c r="D25" s="378"/>
      <c r="E25" s="378"/>
      <c r="F25" s="378"/>
      <c r="G25" s="378"/>
      <c r="H25" s="378"/>
      <c r="I25" s="108"/>
    </row>
    <row r="26" spans="1:9" ht="15.75">
      <c r="A26" s="106"/>
      <c r="B26" s="107"/>
      <c r="C26" s="107"/>
      <c r="D26" s="107"/>
      <c r="E26" s="107"/>
      <c r="F26" s="107"/>
      <c r="G26" s="107"/>
      <c r="H26" s="107"/>
      <c r="I26" s="108"/>
    </row>
    <row r="27" spans="1:9" ht="12.75">
      <c r="A27" s="103"/>
      <c r="B27" s="104"/>
      <c r="C27" s="104"/>
      <c r="D27" s="104"/>
      <c r="E27" s="104"/>
      <c r="F27" s="104"/>
      <c r="G27" s="104"/>
      <c r="H27" s="104"/>
      <c r="I27" s="105"/>
    </row>
    <row r="28" spans="1:9" ht="12.75">
      <c r="A28" s="103"/>
      <c r="B28" s="104"/>
      <c r="C28" s="104"/>
      <c r="D28" s="104"/>
      <c r="E28" s="104"/>
      <c r="F28" s="104"/>
      <c r="G28" s="104"/>
      <c r="H28" s="104"/>
      <c r="I28" s="105"/>
    </row>
    <row r="29" spans="1:9" ht="12.75">
      <c r="A29" s="103"/>
      <c r="B29" s="104"/>
      <c r="C29" s="104"/>
      <c r="D29" s="104"/>
      <c r="E29" s="104"/>
      <c r="F29" s="104"/>
      <c r="G29" s="104"/>
      <c r="H29" s="104"/>
      <c r="I29" s="105"/>
    </row>
    <row r="30" spans="1:9" ht="12.75">
      <c r="A30" s="103"/>
      <c r="B30" s="104"/>
      <c r="C30" s="104"/>
      <c r="D30" s="104"/>
      <c r="E30" s="104"/>
      <c r="F30" s="104"/>
      <c r="G30" s="104"/>
      <c r="H30" s="104"/>
      <c r="I30" s="105"/>
    </row>
    <row r="31" spans="1:9" ht="12.75">
      <c r="A31" s="103"/>
      <c r="B31" s="104"/>
      <c r="C31" s="104"/>
      <c r="D31" s="104"/>
      <c r="E31" s="104"/>
      <c r="F31" s="104"/>
      <c r="G31" s="104"/>
      <c r="H31" s="104"/>
      <c r="I31" s="105"/>
    </row>
    <row r="32" spans="1:9" ht="12.75">
      <c r="A32" s="103"/>
      <c r="B32" s="104"/>
      <c r="C32" s="104"/>
      <c r="D32" s="104"/>
      <c r="E32" s="104"/>
      <c r="F32" s="104"/>
      <c r="G32" s="104"/>
      <c r="H32" s="104"/>
      <c r="I32" s="105"/>
    </row>
    <row r="33" spans="1:9" ht="12.75">
      <c r="A33" s="103"/>
      <c r="B33" s="104"/>
      <c r="C33" s="104"/>
      <c r="D33" s="104"/>
      <c r="E33" s="104"/>
      <c r="F33" s="104"/>
      <c r="G33" s="104"/>
      <c r="H33" s="104"/>
      <c r="I33" s="105"/>
    </row>
    <row r="34" spans="1:9" ht="12.75">
      <c r="A34" s="103"/>
      <c r="B34" s="104"/>
      <c r="C34" s="104"/>
      <c r="D34" s="104"/>
      <c r="E34" s="104"/>
      <c r="F34" s="104"/>
      <c r="G34" s="104"/>
      <c r="H34" s="104"/>
      <c r="I34" s="105"/>
    </row>
    <row r="35" spans="1:9" ht="12.75">
      <c r="A35" s="103"/>
      <c r="B35" s="104"/>
      <c r="C35" s="104"/>
      <c r="D35" s="104"/>
      <c r="E35" s="104"/>
      <c r="F35" s="104"/>
      <c r="G35" s="104"/>
      <c r="H35" s="104"/>
      <c r="I35" s="105"/>
    </row>
    <row r="36" spans="1:9" ht="12.75">
      <c r="A36" s="103"/>
      <c r="B36" s="104"/>
      <c r="C36" s="104"/>
      <c r="D36" s="104"/>
      <c r="E36" s="104"/>
      <c r="F36" s="104"/>
      <c r="G36" s="104"/>
      <c r="H36" s="104"/>
      <c r="I36" s="105"/>
    </row>
    <row r="37" spans="1:9" ht="12.75">
      <c r="A37" s="103"/>
      <c r="B37" s="104"/>
      <c r="C37" s="104"/>
      <c r="D37" s="104"/>
      <c r="E37" s="104"/>
      <c r="F37" s="104"/>
      <c r="G37" s="104"/>
      <c r="H37" s="104"/>
      <c r="I37" s="105"/>
    </row>
    <row r="38" spans="1:9" ht="12.75">
      <c r="A38" s="103"/>
      <c r="B38" s="104"/>
      <c r="C38" s="104"/>
      <c r="D38" s="104"/>
      <c r="E38" s="104"/>
      <c r="F38" s="104"/>
      <c r="G38" s="104"/>
      <c r="H38" s="104"/>
      <c r="I38" s="105"/>
    </row>
    <row r="39" spans="1:9" ht="12.75">
      <c r="A39" s="103"/>
      <c r="B39" s="104"/>
      <c r="C39" s="104"/>
      <c r="D39" s="104"/>
      <c r="E39" s="104"/>
      <c r="F39" s="104"/>
      <c r="G39" s="104"/>
      <c r="H39" s="104"/>
      <c r="I39" s="105"/>
    </row>
    <row r="40" spans="1:9" ht="12.75">
      <c r="A40" s="103"/>
      <c r="B40" s="104"/>
      <c r="C40" s="104"/>
      <c r="D40" s="104"/>
      <c r="E40" s="104"/>
      <c r="F40" s="104"/>
      <c r="G40" s="104"/>
      <c r="H40" s="104"/>
      <c r="I40" s="105"/>
    </row>
    <row r="41" spans="1:9" ht="12.75">
      <c r="A41" s="103"/>
      <c r="B41" s="104"/>
      <c r="C41" s="104"/>
      <c r="D41" s="104"/>
      <c r="E41" s="104"/>
      <c r="F41" s="104"/>
      <c r="G41" s="104"/>
      <c r="H41" s="104"/>
      <c r="I41" s="105"/>
    </row>
    <row r="42" spans="1:9" ht="12.75">
      <c r="A42" s="103"/>
      <c r="B42" s="104"/>
      <c r="C42" s="104"/>
      <c r="D42" s="104"/>
      <c r="E42" s="104"/>
      <c r="F42" s="104"/>
      <c r="G42" s="104"/>
      <c r="H42" s="104"/>
      <c r="I42" s="105"/>
    </row>
    <row r="43" spans="1:9" ht="12.75">
      <c r="A43" s="103"/>
      <c r="B43" s="104"/>
      <c r="C43" s="104"/>
      <c r="D43" s="104"/>
      <c r="E43" s="104"/>
      <c r="F43" s="104"/>
      <c r="G43" s="104"/>
      <c r="H43" s="104"/>
      <c r="I43" s="105"/>
    </row>
    <row r="44" spans="1:9" ht="12.75">
      <c r="A44" s="103"/>
      <c r="B44" s="104"/>
      <c r="C44" s="104"/>
      <c r="D44" s="104"/>
      <c r="E44" s="104"/>
      <c r="F44" s="104"/>
      <c r="G44" s="104"/>
      <c r="H44" s="104"/>
      <c r="I44" s="105"/>
    </row>
    <row r="45" spans="1:9" ht="12.75">
      <c r="A45" s="103"/>
      <c r="B45" s="104"/>
      <c r="C45" s="104"/>
      <c r="D45" s="104"/>
      <c r="E45" s="104"/>
      <c r="F45" s="104"/>
      <c r="G45" s="104"/>
      <c r="H45" s="104"/>
      <c r="I45" s="105"/>
    </row>
    <row r="46" spans="1:9" ht="12.75">
      <c r="A46" s="103"/>
      <c r="B46" s="104"/>
      <c r="C46" s="104"/>
      <c r="D46" s="104"/>
      <c r="E46" s="104"/>
      <c r="F46" s="104"/>
      <c r="G46" s="104"/>
      <c r="H46" s="104"/>
      <c r="I46" s="105"/>
    </row>
    <row r="47" spans="1:9" ht="12.75">
      <c r="A47" s="103"/>
      <c r="B47" s="104"/>
      <c r="C47" s="104"/>
      <c r="D47" s="104"/>
      <c r="E47" s="104"/>
      <c r="F47" s="104"/>
      <c r="G47" s="104"/>
      <c r="H47" s="104"/>
      <c r="I47" s="105"/>
    </row>
    <row r="48" spans="1:9" ht="12.75">
      <c r="A48" s="103"/>
      <c r="B48" s="104"/>
      <c r="C48" s="104"/>
      <c r="D48" s="104"/>
      <c r="E48" s="104"/>
      <c r="F48" s="104"/>
      <c r="G48" s="104"/>
      <c r="H48" s="104"/>
      <c r="I48" s="105"/>
    </row>
    <row r="49" spans="1:9" ht="12.75">
      <c r="A49" s="103"/>
      <c r="B49" s="104"/>
      <c r="C49" s="104"/>
      <c r="D49" s="104"/>
      <c r="E49" s="104"/>
      <c r="F49" s="104"/>
      <c r="G49" s="104"/>
      <c r="H49" s="104"/>
      <c r="I49" s="105"/>
    </row>
    <row r="50" spans="1:9" ht="12.75">
      <c r="A50" s="103"/>
      <c r="B50" s="104"/>
      <c r="C50" s="104"/>
      <c r="D50" s="104"/>
      <c r="E50" s="104"/>
      <c r="F50" s="104"/>
      <c r="G50" s="104"/>
      <c r="H50" s="104"/>
      <c r="I50" s="105"/>
    </row>
    <row r="51" spans="1:9" ht="12.75">
      <c r="A51" s="103"/>
      <c r="B51" s="104"/>
      <c r="C51" s="104"/>
      <c r="D51" s="104"/>
      <c r="E51" s="104"/>
      <c r="F51" s="104"/>
      <c r="G51" s="104"/>
      <c r="H51" s="104"/>
      <c r="I51" s="105"/>
    </row>
    <row r="52" spans="1:9" ht="12.75">
      <c r="A52" s="103"/>
      <c r="B52" s="104"/>
      <c r="C52" s="104"/>
      <c r="D52" s="104"/>
      <c r="E52" s="104"/>
      <c r="F52" s="104"/>
      <c r="G52" s="104"/>
      <c r="H52" s="104"/>
      <c r="I52" s="105"/>
    </row>
    <row r="53" spans="1:9" ht="12.75">
      <c r="A53" s="103"/>
      <c r="B53" s="104"/>
      <c r="C53" s="104"/>
      <c r="D53" s="104"/>
      <c r="E53" s="104"/>
      <c r="F53" s="104"/>
      <c r="G53" s="104"/>
      <c r="H53" s="104"/>
      <c r="I53" s="105"/>
    </row>
    <row r="54" spans="1:9" ht="12.75">
      <c r="A54" s="103"/>
      <c r="B54" s="104"/>
      <c r="C54" s="104"/>
      <c r="D54" s="104"/>
      <c r="E54" s="104"/>
      <c r="F54" s="376" t="s">
        <v>225</v>
      </c>
      <c r="G54" s="377"/>
      <c r="H54" s="377"/>
      <c r="I54" s="105"/>
    </row>
    <row r="55" spans="1:9" ht="12.75">
      <c r="A55" s="103"/>
      <c r="B55" s="104"/>
      <c r="C55" s="104"/>
      <c r="D55" s="104"/>
      <c r="E55" s="104"/>
      <c r="F55" s="377"/>
      <c r="G55" s="377"/>
      <c r="H55" s="377"/>
      <c r="I55" s="105"/>
    </row>
    <row r="56" spans="1:9" ht="12.75">
      <c r="A56" s="103"/>
      <c r="B56" s="104"/>
      <c r="C56" s="104"/>
      <c r="D56" s="104"/>
      <c r="E56" s="104"/>
      <c r="F56" s="377"/>
      <c r="G56" s="377"/>
      <c r="H56" s="377"/>
      <c r="I56" s="105"/>
    </row>
    <row r="57" spans="1:9" ht="12.75">
      <c r="A57" s="103"/>
      <c r="B57" s="104"/>
      <c r="C57" s="104"/>
      <c r="D57" s="104"/>
      <c r="E57" s="104"/>
      <c r="F57" s="377"/>
      <c r="G57" s="377"/>
      <c r="H57" s="377"/>
      <c r="I57" s="105"/>
    </row>
    <row r="58" spans="1:9" ht="12.75">
      <c r="A58" s="103"/>
      <c r="B58" s="104"/>
      <c r="C58" s="104"/>
      <c r="D58" s="104"/>
      <c r="E58" s="104"/>
      <c r="F58" s="377"/>
      <c r="G58" s="377"/>
      <c r="H58" s="377"/>
      <c r="I58" s="105"/>
    </row>
    <row r="59" spans="1:9" ht="13.5" thickBot="1">
      <c r="A59" s="109"/>
      <c r="B59" s="110"/>
      <c r="C59" s="110"/>
      <c r="D59" s="110"/>
      <c r="E59" s="110"/>
      <c r="F59" s="110"/>
      <c r="G59" s="110"/>
      <c r="H59" s="110"/>
      <c r="I59" s="111"/>
    </row>
  </sheetData>
  <sheetProtection password="A605" sheet="1" selectLockedCells="1"/>
  <mergeCells count="4">
    <mergeCell ref="A1:I4"/>
    <mergeCell ref="F54:H58"/>
    <mergeCell ref="B23:H25"/>
    <mergeCell ref="A5:I5"/>
  </mergeCells>
  <printOptions/>
  <pageMargins left="1.05" right="0.75" top="0.62" bottom="0.59" header="0.48" footer="0.4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G63"/>
  <sheetViews>
    <sheetView view="pageBreakPreview" zoomScaleSheetLayoutView="100" zoomScalePageLayoutView="0" workbookViewId="0" topLeftCell="A25">
      <selection activeCell="E13" sqref="E13"/>
    </sheetView>
  </sheetViews>
  <sheetFormatPr defaultColWidth="9.140625" defaultRowHeight="12.75"/>
  <cols>
    <col min="1" max="1" width="48.57421875" style="0" customWidth="1"/>
    <col min="2" max="2" width="12.8515625" style="0" customWidth="1"/>
    <col min="3" max="3" width="11.00390625" style="0" hidden="1" customWidth="1"/>
    <col min="4" max="4" width="16.140625" style="0" hidden="1" customWidth="1"/>
    <col min="5" max="5" width="14.421875" style="0" customWidth="1"/>
    <col min="6" max="6" width="17.140625" style="0" customWidth="1"/>
    <col min="7" max="7" width="12.28125" style="0" customWidth="1"/>
  </cols>
  <sheetData>
    <row r="1" spans="1:7" ht="13.5" thickBot="1">
      <c r="A1" s="392"/>
      <c r="B1" s="392"/>
      <c r="C1" s="393"/>
      <c r="D1" s="393"/>
      <c r="E1" s="393"/>
      <c r="F1" s="393"/>
      <c r="G1" s="92" t="s">
        <v>101</v>
      </c>
    </row>
    <row r="2" spans="1:7" ht="24" customHeight="1" thickBot="1">
      <c r="A2" s="406" t="s">
        <v>102</v>
      </c>
      <c r="B2" s="407"/>
      <c r="C2" s="407"/>
      <c r="D2" s="407"/>
      <c r="E2" s="407"/>
      <c r="F2" s="407"/>
      <c r="G2" s="408"/>
    </row>
    <row r="3" spans="1:7" ht="30" customHeight="1" thickBot="1">
      <c r="A3" s="403" t="s">
        <v>32</v>
      </c>
      <c r="B3" s="404"/>
      <c r="C3" s="404"/>
      <c r="D3" s="404"/>
      <c r="E3" s="404"/>
      <c r="F3" s="404"/>
      <c r="G3" s="405"/>
    </row>
    <row r="4" ht="13.5" thickBot="1"/>
    <row r="5" spans="1:7" ht="48" thickBot="1">
      <c r="A5" s="400" t="s">
        <v>6</v>
      </c>
      <c r="B5" s="401"/>
      <c r="C5" s="154" t="s">
        <v>5</v>
      </c>
      <c r="D5" s="155" t="s">
        <v>51</v>
      </c>
      <c r="E5" s="156" t="s">
        <v>62</v>
      </c>
      <c r="F5" s="157" t="s">
        <v>100</v>
      </c>
      <c r="G5" s="158" t="s">
        <v>77</v>
      </c>
    </row>
    <row r="6" spans="1:7" ht="12.75">
      <c r="A6" s="402" t="s">
        <v>212</v>
      </c>
      <c r="B6" s="388"/>
      <c r="C6" s="48"/>
      <c r="D6" s="49" t="s">
        <v>57</v>
      </c>
      <c r="E6" s="67">
        <f>SUM(E7:E8)</f>
        <v>4</v>
      </c>
      <c r="F6" s="389" t="s">
        <v>206</v>
      </c>
      <c r="G6" s="315">
        <f>C6*E6</f>
        <v>0</v>
      </c>
    </row>
    <row r="7" spans="1:7" ht="12.75">
      <c r="A7" s="387" t="s">
        <v>159</v>
      </c>
      <c r="B7" s="388"/>
      <c r="C7" s="50">
        <v>40</v>
      </c>
      <c r="D7" s="49" t="s">
        <v>57</v>
      </c>
      <c r="E7" s="77">
        <f>'Štúdie a zámery'!C25</f>
        <v>4</v>
      </c>
      <c r="F7" s="398"/>
      <c r="G7" s="316">
        <f aca="true" t="shared" si="0" ref="G7:G45">C7*E7</f>
        <v>160</v>
      </c>
    </row>
    <row r="8" spans="1:7" ht="12.75">
      <c r="A8" s="387" t="s">
        <v>160</v>
      </c>
      <c r="B8" s="388"/>
      <c r="C8" s="50">
        <v>20</v>
      </c>
      <c r="D8" s="49" t="s">
        <v>57</v>
      </c>
      <c r="E8" s="77">
        <f>SUM('Štúdie a zámery'!D25)</f>
        <v>0</v>
      </c>
      <c r="F8" s="398"/>
      <c r="G8" s="316">
        <f t="shared" si="0"/>
        <v>0</v>
      </c>
    </row>
    <row r="9" spans="1:7" ht="26.25" customHeight="1" thickBot="1">
      <c r="A9" s="409" t="s">
        <v>213</v>
      </c>
      <c r="B9" s="410"/>
      <c r="C9" s="51">
        <v>400</v>
      </c>
      <c r="D9" s="49" t="s">
        <v>57</v>
      </c>
      <c r="E9" s="68">
        <f>SUM('Štúdie a zámery'!B54:D54)</f>
        <v>4</v>
      </c>
      <c r="F9" s="399"/>
      <c r="G9" s="317">
        <f t="shared" si="0"/>
        <v>1600</v>
      </c>
    </row>
    <row r="10" spans="1:7" ht="13.5" thickBot="1">
      <c r="A10" s="394" t="s">
        <v>7</v>
      </c>
      <c r="B10" s="395"/>
      <c r="C10" s="396"/>
      <c r="D10" s="396"/>
      <c r="E10" s="397"/>
      <c r="F10" s="397"/>
      <c r="G10" s="323"/>
    </row>
    <row r="11" spans="1:7" ht="12.75">
      <c r="A11" s="387" t="s">
        <v>8</v>
      </c>
      <c r="B11" s="388"/>
      <c r="C11" s="144">
        <v>30</v>
      </c>
      <c r="D11" s="52" t="s">
        <v>58</v>
      </c>
      <c r="E11" s="178">
        <v>45</v>
      </c>
      <c r="F11" s="384" t="s">
        <v>22</v>
      </c>
      <c r="G11" s="315">
        <f>C11*E11</f>
        <v>1350</v>
      </c>
    </row>
    <row r="12" spans="1:7" ht="12.75">
      <c r="A12" s="387" t="s">
        <v>46</v>
      </c>
      <c r="B12" s="388"/>
      <c r="C12" s="145">
        <v>3</v>
      </c>
      <c r="D12" s="52" t="s">
        <v>58</v>
      </c>
      <c r="E12" s="102">
        <v>5</v>
      </c>
      <c r="F12" s="385"/>
      <c r="G12" s="322">
        <f t="shared" si="0"/>
        <v>15</v>
      </c>
    </row>
    <row r="13" spans="1:7" ht="12.75">
      <c r="A13" s="387" t="s">
        <v>47</v>
      </c>
      <c r="B13" s="388"/>
      <c r="C13" s="145">
        <v>9</v>
      </c>
      <c r="D13" s="49" t="s">
        <v>59</v>
      </c>
      <c r="E13" s="102">
        <v>218</v>
      </c>
      <c r="F13" s="385"/>
      <c r="G13" s="316">
        <f t="shared" si="0"/>
        <v>1962</v>
      </c>
    </row>
    <row r="14" spans="1:7" ht="12.75">
      <c r="A14" s="387" t="s">
        <v>48</v>
      </c>
      <c r="B14" s="388"/>
      <c r="C14" s="145">
        <v>10</v>
      </c>
      <c r="D14" s="52" t="s">
        <v>58</v>
      </c>
      <c r="E14" s="102">
        <v>15</v>
      </c>
      <c r="F14" s="385"/>
      <c r="G14" s="316">
        <f t="shared" si="0"/>
        <v>150</v>
      </c>
    </row>
    <row r="15" spans="1:7" ht="13.5" thickBot="1">
      <c r="A15" s="387" t="s">
        <v>11</v>
      </c>
      <c r="B15" s="388"/>
      <c r="C15" s="146">
        <v>10</v>
      </c>
      <c r="D15" s="52" t="s">
        <v>58</v>
      </c>
      <c r="E15" s="101">
        <v>2</v>
      </c>
      <c r="F15" s="386"/>
      <c r="G15" s="317">
        <f t="shared" si="0"/>
        <v>20</v>
      </c>
    </row>
    <row r="16" spans="1:7" ht="13.5" thickBot="1">
      <c r="A16" s="411" t="s">
        <v>0</v>
      </c>
      <c r="B16" s="412"/>
      <c r="C16" s="413"/>
      <c r="D16" s="413"/>
      <c r="E16" s="414"/>
      <c r="F16" s="414"/>
      <c r="G16" s="323"/>
    </row>
    <row r="17" spans="1:7" ht="12.75">
      <c r="A17" s="402" t="s">
        <v>214</v>
      </c>
      <c r="B17" s="388"/>
      <c r="C17" s="53">
        <v>400</v>
      </c>
      <c r="D17" s="54" t="s">
        <v>62</v>
      </c>
      <c r="E17" s="121">
        <f>SUM('Vzdelávacie aktivity'!D4:D16)</f>
        <v>11</v>
      </c>
      <c r="F17" s="389" t="s">
        <v>207</v>
      </c>
      <c r="G17" s="315">
        <f t="shared" si="0"/>
        <v>4400</v>
      </c>
    </row>
    <row r="18" spans="1:7" ht="12.75">
      <c r="A18" s="387" t="s">
        <v>9</v>
      </c>
      <c r="B18" s="388"/>
      <c r="C18" s="55">
        <v>100</v>
      </c>
      <c r="D18" s="56" t="s">
        <v>84</v>
      </c>
      <c r="E18" s="78">
        <f>'Vzdelávacie aktivity'!D17</f>
        <v>15</v>
      </c>
      <c r="F18" s="390"/>
      <c r="G18" s="316">
        <f t="shared" si="0"/>
        <v>1500</v>
      </c>
    </row>
    <row r="19" spans="1:7" ht="12.75">
      <c r="A19" s="387" t="s">
        <v>12</v>
      </c>
      <c r="B19" s="388"/>
      <c r="C19" s="55">
        <v>100</v>
      </c>
      <c r="D19" s="56" t="s">
        <v>60</v>
      </c>
      <c r="E19" s="298">
        <f>'Vzdelávacie aktivity'!$D$49</f>
        <v>4</v>
      </c>
      <c r="F19" s="390"/>
      <c r="G19" s="316">
        <f t="shared" si="0"/>
        <v>400</v>
      </c>
    </row>
    <row r="20" spans="1:7" ht="12.75">
      <c r="A20" s="387" t="s">
        <v>13</v>
      </c>
      <c r="B20" s="388"/>
      <c r="C20" s="55">
        <v>100</v>
      </c>
      <c r="D20" s="56" t="s">
        <v>61</v>
      </c>
      <c r="E20" s="78">
        <f>'Vzdelávacie aktivity'!D57</f>
        <v>8</v>
      </c>
      <c r="F20" s="390"/>
      <c r="G20" s="316">
        <f t="shared" si="0"/>
        <v>800</v>
      </c>
    </row>
    <row r="21" spans="1:7" ht="12.75">
      <c r="A21" s="387" t="s">
        <v>185</v>
      </c>
      <c r="B21" s="388"/>
      <c r="C21" s="69"/>
      <c r="D21" s="54" t="s">
        <v>62</v>
      </c>
      <c r="E21" s="64">
        <f>SUM('Vzdelávacie aktivity'!D66:D79)</f>
        <v>14</v>
      </c>
      <c r="F21" s="390"/>
      <c r="G21" s="316">
        <f t="shared" si="0"/>
        <v>0</v>
      </c>
    </row>
    <row r="22" spans="1:7" ht="12.75">
      <c r="A22" s="387" t="s">
        <v>186</v>
      </c>
      <c r="B22" s="388"/>
      <c r="C22" s="69"/>
      <c r="D22" s="54" t="s">
        <v>62</v>
      </c>
      <c r="E22" s="64">
        <f>'Vzdelávacie aktivity'!D80</f>
        <v>9</v>
      </c>
      <c r="F22" s="390"/>
      <c r="G22" s="316">
        <f t="shared" si="0"/>
        <v>0</v>
      </c>
    </row>
    <row r="23" spans="1:7" ht="13.5" thickBot="1">
      <c r="A23" s="415" t="s">
        <v>187</v>
      </c>
      <c r="B23" s="416"/>
      <c r="C23" s="70"/>
      <c r="D23" s="58" t="s">
        <v>62</v>
      </c>
      <c r="E23" s="76">
        <f>'Vzdelávacie aktivity'!D89</f>
        <v>14</v>
      </c>
      <c r="F23" s="391"/>
      <c r="G23" s="317">
        <f t="shared" si="0"/>
        <v>0</v>
      </c>
    </row>
    <row r="24" spans="1:7" ht="13.5" thickBot="1">
      <c r="A24" s="417" t="s">
        <v>1</v>
      </c>
      <c r="B24" s="418"/>
      <c r="C24" s="418"/>
      <c r="D24" s="418"/>
      <c r="E24" s="203"/>
      <c r="F24" s="79"/>
      <c r="G24" s="80"/>
    </row>
    <row r="25" spans="1:7" ht="12.75" customHeight="1">
      <c r="A25" s="425" t="s">
        <v>49</v>
      </c>
      <c r="B25" s="426"/>
      <c r="C25" s="81">
        <v>100</v>
      </c>
      <c r="D25" s="82" t="s">
        <v>84</v>
      </c>
      <c r="E25" s="318">
        <f>'Reklama a propagácia'!D4</f>
        <v>6</v>
      </c>
      <c r="F25" s="430" t="s">
        <v>208</v>
      </c>
      <c r="G25" s="319">
        <f t="shared" si="0"/>
        <v>600</v>
      </c>
    </row>
    <row r="26" spans="1:7" ht="12.75">
      <c r="A26" s="387" t="s">
        <v>50</v>
      </c>
      <c r="B26" s="388"/>
      <c r="C26" s="50">
        <v>100</v>
      </c>
      <c r="D26" s="49" t="s">
        <v>84</v>
      </c>
      <c r="E26" s="63">
        <f>'Reklama a propagácia'!$D$25</f>
        <v>6</v>
      </c>
      <c r="F26" s="431"/>
      <c r="G26" s="320">
        <f t="shared" si="0"/>
        <v>600</v>
      </c>
    </row>
    <row r="27" spans="1:7" ht="12.75">
      <c r="A27" s="387" t="s">
        <v>33</v>
      </c>
      <c r="B27" s="388"/>
      <c r="C27" s="50">
        <v>400</v>
      </c>
      <c r="D27" s="49" t="s">
        <v>62</v>
      </c>
      <c r="E27" s="63">
        <f>'Reklama a propagácia'!D35</f>
        <v>0</v>
      </c>
      <c r="F27" s="431"/>
      <c r="G27" s="320">
        <f t="shared" si="0"/>
        <v>0</v>
      </c>
    </row>
    <row r="28" spans="1:7" ht="12.75">
      <c r="A28" s="387" t="s">
        <v>162</v>
      </c>
      <c r="B28" s="388"/>
      <c r="C28" s="50">
        <v>600</v>
      </c>
      <c r="D28" s="49" t="s">
        <v>62</v>
      </c>
      <c r="E28" s="63">
        <f>'Reklama a propagácia'!D41</f>
        <v>0</v>
      </c>
      <c r="F28" s="431"/>
      <c r="G28" s="320">
        <f t="shared" si="0"/>
        <v>0</v>
      </c>
    </row>
    <row r="29" spans="1:7" ht="12.75">
      <c r="A29" s="387" t="s">
        <v>53</v>
      </c>
      <c r="B29" s="388"/>
      <c r="C29" s="50">
        <v>200</v>
      </c>
      <c r="D29" s="49" t="s">
        <v>62</v>
      </c>
      <c r="E29" s="63">
        <f>SUM('Reklama a propagácia'!D46:D50)</f>
        <v>2</v>
      </c>
      <c r="F29" s="431"/>
      <c r="G29" s="320">
        <f t="shared" si="0"/>
        <v>400</v>
      </c>
    </row>
    <row r="30" spans="1:7" ht="12.75">
      <c r="A30" s="46" t="s">
        <v>54</v>
      </c>
      <c r="B30" s="47"/>
      <c r="C30" s="50">
        <v>300</v>
      </c>
      <c r="D30" s="49" t="s">
        <v>62</v>
      </c>
      <c r="E30" s="63">
        <f>'Reklama a propagácia'!D51</f>
        <v>0</v>
      </c>
      <c r="F30" s="431"/>
      <c r="G30" s="320">
        <f t="shared" si="0"/>
        <v>0</v>
      </c>
    </row>
    <row r="31" spans="1:7" ht="12.75">
      <c r="A31" s="387" t="s">
        <v>34</v>
      </c>
      <c r="B31" s="388"/>
      <c r="C31" s="50">
        <v>200</v>
      </c>
      <c r="D31" s="49" t="s">
        <v>62</v>
      </c>
      <c r="E31" s="63">
        <f>'Reklama a propagácia'!D56</f>
        <v>0</v>
      </c>
      <c r="F31" s="431"/>
      <c r="G31" s="320">
        <f t="shared" si="0"/>
        <v>0</v>
      </c>
    </row>
    <row r="32" spans="1:7" ht="12.75">
      <c r="A32" s="427" t="s">
        <v>35</v>
      </c>
      <c r="B32" s="59" t="s">
        <v>81</v>
      </c>
      <c r="C32" s="50">
        <v>100</v>
      </c>
      <c r="D32" s="49" t="s">
        <v>62</v>
      </c>
      <c r="E32" s="63">
        <f>'Reklama a propagácia'!D61</f>
        <v>0</v>
      </c>
      <c r="F32" s="431"/>
      <c r="G32" s="320">
        <f>C32*E32</f>
        <v>0</v>
      </c>
    </row>
    <row r="33" spans="1:7" ht="12.75">
      <c r="A33" s="428"/>
      <c r="B33" s="60" t="s">
        <v>82</v>
      </c>
      <c r="C33" s="50">
        <v>150</v>
      </c>
      <c r="D33" s="49" t="s">
        <v>62</v>
      </c>
      <c r="E33" s="63">
        <f>'Reklama a propagácia'!D62</f>
        <v>0</v>
      </c>
      <c r="F33" s="431"/>
      <c r="G33" s="320">
        <f t="shared" si="0"/>
        <v>0</v>
      </c>
    </row>
    <row r="34" spans="1:7" ht="12.75">
      <c r="A34" s="429"/>
      <c r="B34" s="60" t="s">
        <v>83</v>
      </c>
      <c r="C34" s="50">
        <v>200</v>
      </c>
      <c r="D34" s="49" t="s">
        <v>62</v>
      </c>
      <c r="E34" s="63">
        <f>'Reklama a propagácia'!D63</f>
        <v>0</v>
      </c>
      <c r="F34" s="431"/>
      <c r="G34" s="320">
        <f t="shared" si="0"/>
        <v>0</v>
      </c>
    </row>
    <row r="35" spans="1:7" ht="12.75">
      <c r="A35" s="427" t="s">
        <v>36</v>
      </c>
      <c r="B35" s="59" t="s">
        <v>81</v>
      </c>
      <c r="C35" s="50">
        <v>100</v>
      </c>
      <c r="D35" s="49" t="s">
        <v>62</v>
      </c>
      <c r="E35" s="63">
        <f>'Reklama a propagácia'!D64</f>
        <v>0</v>
      </c>
      <c r="F35" s="431"/>
      <c r="G35" s="320">
        <f t="shared" si="0"/>
        <v>0</v>
      </c>
    </row>
    <row r="36" spans="1:7" ht="12.75">
      <c r="A36" s="428"/>
      <c r="B36" s="60" t="s">
        <v>82</v>
      </c>
      <c r="C36" s="50">
        <v>150</v>
      </c>
      <c r="D36" s="49" t="s">
        <v>62</v>
      </c>
      <c r="E36" s="63">
        <f>'Reklama a propagácia'!D65</f>
        <v>0</v>
      </c>
      <c r="F36" s="431"/>
      <c r="G36" s="320">
        <f t="shared" si="0"/>
        <v>0</v>
      </c>
    </row>
    <row r="37" spans="1:7" ht="12.75">
      <c r="A37" s="429"/>
      <c r="B37" s="60" t="s">
        <v>83</v>
      </c>
      <c r="C37" s="50">
        <v>200</v>
      </c>
      <c r="D37" s="49" t="s">
        <v>62</v>
      </c>
      <c r="E37" s="63">
        <f>'Reklama a propagácia'!D66</f>
        <v>0</v>
      </c>
      <c r="F37" s="431"/>
      <c r="G37" s="320">
        <f t="shared" si="0"/>
        <v>0</v>
      </c>
    </row>
    <row r="38" spans="1:7" ht="12.75">
      <c r="A38" s="427" t="s">
        <v>37</v>
      </c>
      <c r="B38" s="59" t="s">
        <v>81</v>
      </c>
      <c r="C38" s="50">
        <v>100</v>
      </c>
      <c r="D38" s="49" t="s">
        <v>62</v>
      </c>
      <c r="E38" s="63">
        <f>'Reklama a propagácia'!D67</f>
        <v>2</v>
      </c>
      <c r="F38" s="431"/>
      <c r="G38" s="320">
        <f t="shared" si="0"/>
        <v>200</v>
      </c>
    </row>
    <row r="39" spans="1:7" ht="12.75">
      <c r="A39" s="428"/>
      <c r="B39" s="60" t="s">
        <v>82</v>
      </c>
      <c r="C39" s="50">
        <v>150</v>
      </c>
      <c r="D39" s="49" t="s">
        <v>62</v>
      </c>
      <c r="E39" s="63">
        <f>'Reklama a propagácia'!D68</f>
        <v>0</v>
      </c>
      <c r="F39" s="431"/>
      <c r="G39" s="320">
        <f t="shared" si="0"/>
        <v>0</v>
      </c>
    </row>
    <row r="40" spans="1:7" ht="12.75">
      <c r="A40" s="429"/>
      <c r="B40" s="60" t="s">
        <v>83</v>
      </c>
      <c r="C40" s="50">
        <v>200</v>
      </c>
      <c r="D40" s="49" t="s">
        <v>62</v>
      </c>
      <c r="E40" s="63">
        <f>SUM('Reklama a propagácia'!D69)</f>
        <v>1</v>
      </c>
      <c r="F40" s="431"/>
      <c r="G40" s="320">
        <f t="shared" si="0"/>
        <v>200</v>
      </c>
    </row>
    <row r="41" spans="1:7" ht="12.75">
      <c r="A41" s="387" t="s">
        <v>38</v>
      </c>
      <c r="B41" s="388"/>
      <c r="C41" s="50">
        <v>3</v>
      </c>
      <c r="D41" s="49" t="s">
        <v>18</v>
      </c>
      <c r="E41" s="63">
        <f>SUM('Reklama a propagácia'!D70:D83)</f>
        <v>5</v>
      </c>
      <c r="F41" s="431"/>
      <c r="G41" s="320">
        <f t="shared" si="0"/>
        <v>15</v>
      </c>
    </row>
    <row r="42" spans="1:7" ht="25.5" customHeight="1">
      <c r="A42" s="423" t="s">
        <v>55</v>
      </c>
      <c r="B42" s="424"/>
      <c r="C42" s="50">
        <v>100</v>
      </c>
      <c r="D42" s="49" t="s">
        <v>62</v>
      </c>
      <c r="E42" s="63">
        <f>SUM('Reklama a propagácia'!D84:D91)</f>
        <v>5</v>
      </c>
      <c r="F42" s="431"/>
      <c r="G42" s="320">
        <f t="shared" si="0"/>
        <v>500</v>
      </c>
    </row>
    <row r="43" spans="1:7" ht="12.75">
      <c r="A43" s="387" t="s">
        <v>180</v>
      </c>
      <c r="B43" s="388"/>
      <c r="C43" s="50">
        <v>200</v>
      </c>
      <c r="D43" s="49" t="s">
        <v>62</v>
      </c>
      <c r="E43" s="63">
        <f>SUM('Reklama a propagácia'!D92:D99)</f>
        <v>2</v>
      </c>
      <c r="F43" s="431"/>
      <c r="G43" s="320">
        <f t="shared" si="0"/>
        <v>400</v>
      </c>
    </row>
    <row r="44" spans="1:7" ht="12.75">
      <c r="A44" s="61" t="s">
        <v>41</v>
      </c>
      <c r="B44" s="62"/>
      <c r="C44" s="50">
        <v>400</v>
      </c>
      <c r="D44" s="49" t="s">
        <v>62</v>
      </c>
      <c r="E44" s="63">
        <f>'Reklama a propagácia'!D100</f>
        <v>2</v>
      </c>
      <c r="F44" s="431"/>
      <c r="G44" s="320">
        <f t="shared" si="0"/>
        <v>800</v>
      </c>
    </row>
    <row r="45" spans="1:7" ht="13.5" thickBot="1">
      <c r="A45" s="382" t="s">
        <v>42</v>
      </c>
      <c r="B45" s="383"/>
      <c r="C45" s="83">
        <v>100</v>
      </c>
      <c r="D45" s="84" t="s">
        <v>62</v>
      </c>
      <c r="E45" s="85">
        <f>SUM('Reklama a propagácia'!D109:D115)</f>
        <v>2</v>
      </c>
      <c r="F45" s="432"/>
      <c r="G45" s="321">
        <f t="shared" si="0"/>
        <v>200</v>
      </c>
    </row>
    <row r="46" spans="1:7" ht="13.5" thickBot="1">
      <c r="A46" s="419" t="s">
        <v>2</v>
      </c>
      <c r="B46" s="420"/>
      <c r="C46" s="421"/>
      <c r="D46" s="421"/>
      <c r="E46" s="422"/>
      <c r="F46" s="422"/>
      <c r="G46" s="80"/>
    </row>
    <row r="47" spans="1:7" ht="12.75">
      <c r="A47" s="440" t="s">
        <v>182</v>
      </c>
      <c r="B47" s="441"/>
      <c r="C47" s="448" t="s">
        <v>85</v>
      </c>
      <c r="D47" s="449"/>
      <c r="E47" s="117">
        <f>SUM('Projektová činnosť'!B4)</f>
        <v>2</v>
      </c>
      <c r="F47" s="439" t="s">
        <v>209</v>
      </c>
      <c r="G47" s="319"/>
    </row>
    <row r="48" spans="1:7" ht="12.75">
      <c r="A48" s="450" t="s">
        <v>188</v>
      </c>
      <c r="B48" s="451"/>
      <c r="C48" s="444" t="s">
        <v>85</v>
      </c>
      <c r="D48" s="445"/>
      <c r="E48" s="165">
        <f>SUM('Projektová činnosť'!B5)</f>
        <v>2</v>
      </c>
      <c r="F48" s="398"/>
      <c r="G48" s="320"/>
    </row>
    <row r="49" spans="1:7" ht="12.75">
      <c r="A49" s="450" t="s">
        <v>189</v>
      </c>
      <c r="B49" s="451"/>
      <c r="C49" s="444" t="s">
        <v>85</v>
      </c>
      <c r="D49" s="445"/>
      <c r="E49" s="147">
        <f>SUM('Projektová činnosť'!B6)</f>
        <v>0</v>
      </c>
      <c r="F49" s="398"/>
      <c r="G49" s="320"/>
    </row>
    <row r="50" spans="1:7" ht="12.75">
      <c r="A50" s="454" t="s">
        <v>43</v>
      </c>
      <c r="B50" s="455"/>
      <c r="C50" s="444" t="s">
        <v>85</v>
      </c>
      <c r="D50" s="445"/>
      <c r="E50" s="100">
        <f>SUM('Projektová činnosť'!B7)</f>
        <v>0</v>
      </c>
      <c r="F50" s="398"/>
      <c r="G50" s="320"/>
    </row>
    <row r="51" spans="1:7" ht="12.75">
      <c r="A51" s="387" t="s">
        <v>44</v>
      </c>
      <c r="B51" s="388"/>
      <c r="C51" s="444" t="s">
        <v>85</v>
      </c>
      <c r="D51" s="445"/>
      <c r="E51" s="100">
        <f>SUM('Projektová činnosť'!B8)</f>
        <v>1</v>
      </c>
      <c r="F51" s="398"/>
      <c r="G51" s="320"/>
    </row>
    <row r="52" spans="1:7" ht="13.5" thickBot="1">
      <c r="A52" s="387" t="s">
        <v>45</v>
      </c>
      <c r="B52" s="388"/>
      <c r="C52" s="444" t="s">
        <v>85</v>
      </c>
      <c r="D52" s="445"/>
      <c r="E52" s="100">
        <f>SUM('Projektová činnosť'!B9)</f>
        <v>1</v>
      </c>
      <c r="F52" s="399"/>
      <c r="G52" s="320"/>
    </row>
    <row r="53" spans="1:7" ht="13.5" thickBot="1">
      <c r="A53" s="415" t="s">
        <v>3</v>
      </c>
      <c r="B53" s="416"/>
      <c r="C53" s="446" t="s">
        <v>29</v>
      </c>
      <c r="D53" s="447"/>
      <c r="E53" s="436">
        <f>SUM('Projektová činnosť'!C10)</f>
        <v>134000</v>
      </c>
      <c r="F53" s="437"/>
      <c r="G53" s="438"/>
    </row>
    <row r="54" spans="1:7" ht="13.5" thickBot="1">
      <c r="A54" s="1"/>
      <c r="B54" s="1"/>
      <c r="C54" s="1"/>
      <c r="D54" s="1"/>
      <c r="E54" s="1"/>
      <c r="F54" s="1"/>
      <c r="G54" s="86"/>
    </row>
    <row r="55" spans="1:7" ht="13.5" thickBot="1">
      <c r="A55" s="411" t="s">
        <v>4</v>
      </c>
      <c r="B55" s="412"/>
      <c r="C55" s="413"/>
      <c r="D55" s="413"/>
      <c r="E55" s="44"/>
      <c r="F55" s="43"/>
      <c r="G55" s="314">
        <f>SUM(G6:G53)</f>
        <v>16272</v>
      </c>
    </row>
    <row r="56" spans="1:7" ht="13.5" thickBot="1">
      <c r="A56" s="170"/>
      <c r="B56" s="171"/>
      <c r="C56" s="172"/>
      <c r="D56" s="172"/>
      <c r="E56" s="173"/>
      <c r="F56" s="173"/>
      <c r="G56" s="174"/>
    </row>
    <row r="57" spans="2:7" ht="13.5" thickBot="1">
      <c r="B57" s="433" t="s">
        <v>174</v>
      </c>
      <c r="C57" s="434"/>
      <c r="D57" s="434"/>
      <c r="E57" s="434"/>
      <c r="F57" s="434" t="s">
        <v>173</v>
      </c>
      <c r="G57" s="435"/>
    </row>
    <row r="58" spans="1:7" ht="26.25" thickBot="1">
      <c r="A58" s="175" t="s">
        <v>169</v>
      </c>
      <c r="B58" s="442"/>
      <c r="C58" s="443"/>
      <c r="D58" s="443"/>
      <c r="E58" s="443"/>
      <c r="F58" s="452">
        <v>0</v>
      </c>
      <c r="G58" s="453"/>
    </row>
    <row r="59" spans="1:7" ht="13.5" thickBot="1">
      <c r="A59" s="170"/>
      <c r="B59" s="171"/>
      <c r="C59" s="172"/>
      <c r="D59" s="172"/>
      <c r="E59" s="173"/>
      <c r="F59" s="173"/>
      <c r="G59" s="174"/>
    </row>
    <row r="60" spans="2:7" ht="13.5" thickBot="1">
      <c r="B60" s="433" t="s">
        <v>174</v>
      </c>
      <c r="C60" s="434"/>
      <c r="D60" s="434"/>
      <c r="E60" s="434"/>
      <c r="F60" s="434" t="s">
        <v>173</v>
      </c>
      <c r="G60" s="435"/>
    </row>
    <row r="61" spans="1:7" ht="26.25" thickBot="1">
      <c r="A61" s="175" t="s">
        <v>190</v>
      </c>
      <c r="B61" s="442"/>
      <c r="C61" s="443"/>
      <c r="D61" s="443"/>
      <c r="E61" s="443"/>
      <c r="F61" s="456">
        <v>0</v>
      </c>
      <c r="G61" s="457"/>
    </row>
    <row r="62" ht="12.75">
      <c r="A62" s="114"/>
    </row>
    <row r="63" ht="12.75">
      <c r="A63" t="s">
        <v>170</v>
      </c>
    </row>
  </sheetData>
  <sheetProtection password="A605" sheet="1" selectLockedCells="1"/>
  <mergeCells count="66">
    <mergeCell ref="F58:G58"/>
    <mergeCell ref="C48:D48"/>
    <mergeCell ref="A50:B50"/>
    <mergeCell ref="B61:E61"/>
    <mergeCell ref="F61:G61"/>
    <mergeCell ref="A49:B49"/>
    <mergeCell ref="B60:E60"/>
    <mergeCell ref="F60:G60"/>
    <mergeCell ref="C51:D51"/>
    <mergeCell ref="C52:D52"/>
    <mergeCell ref="B58:E58"/>
    <mergeCell ref="A31:B31"/>
    <mergeCell ref="A35:A37"/>
    <mergeCell ref="A32:A34"/>
    <mergeCell ref="A55:D55"/>
    <mergeCell ref="C49:D49"/>
    <mergeCell ref="C50:D50"/>
    <mergeCell ref="C53:D53"/>
    <mergeCell ref="C47:D47"/>
    <mergeCell ref="A48:B48"/>
    <mergeCell ref="F25:F45"/>
    <mergeCell ref="A43:B43"/>
    <mergeCell ref="B57:E57"/>
    <mergeCell ref="F57:G57"/>
    <mergeCell ref="A51:B51"/>
    <mergeCell ref="A53:B53"/>
    <mergeCell ref="A52:B52"/>
    <mergeCell ref="E53:G53"/>
    <mergeCell ref="F47:F52"/>
    <mergeCell ref="A47:B47"/>
    <mergeCell ref="A24:D24"/>
    <mergeCell ref="A26:B26"/>
    <mergeCell ref="A27:B27"/>
    <mergeCell ref="A46:F46"/>
    <mergeCell ref="A28:B28"/>
    <mergeCell ref="A29:B29"/>
    <mergeCell ref="A41:B41"/>
    <mergeCell ref="A42:B42"/>
    <mergeCell ref="A25:B25"/>
    <mergeCell ref="A38:A40"/>
    <mergeCell ref="A17:B17"/>
    <mergeCell ref="A18:B18"/>
    <mergeCell ref="A16:F16"/>
    <mergeCell ref="A23:B23"/>
    <mergeCell ref="A21:B21"/>
    <mergeCell ref="A22:B22"/>
    <mergeCell ref="A1:F1"/>
    <mergeCell ref="A10:F10"/>
    <mergeCell ref="F6:F9"/>
    <mergeCell ref="A5:B5"/>
    <mergeCell ref="A6:B6"/>
    <mergeCell ref="A7:B7"/>
    <mergeCell ref="A8:B8"/>
    <mergeCell ref="A3:G3"/>
    <mergeCell ref="A2:G2"/>
    <mergeCell ref="A9:B9"/>
    <mergeCell ref="A45:B45"/>
    <mergeCell ref="F11:F15"/>
    <mergeCell ref="A11:B11"/>
    <mergeCell ref="F17:F23"/>
    <mergeCell ref="A12:B12"/>
    <mergeCell ref="A19:B19"/>
    <mergeCell ref="A20:B20"/>
    <mergeCell ref="A13:B13"/>
    <mergeCell ref="A14:B14"/>
    <mergeCell ref="A15:B15"/>
  </mergeCells>
  <hyperlinks>
    <hyperlink ref="F25:F45" location="'Reklama a propagácia'!A1" display="Reklama a propagácia"/>
    <hyperlink ref="F47:F52" location="'Projektová činnosť'!A1" display="Projektová činnosť'"/>
    <hyperlink ref="F6:F9" location="'Štúdie a zámery'!A1" display="'Štúdie a zámery'!A1"/>
  </hyperlinks>
  <printOptions/>
  <pageMargins left="0.97" right="0.4" top="0.58" bottom="1" header="0.39" footer="0.4921259845"/>
  <pageSetup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G59"/>
  <sheetViews>
    <sheetView view="pageBreakPreview" zoomScaleSheetLayoutView="100" zoomScalePageLayoutView="0" workbookViewId="0" topLeftCell="A13">
      <selection activeCell="Q46" sqref="Q46"/>
    </sheetView>
  </sheetViews>
  <sheetFormatPr defaultColWidth="9.140625" defaultRowHeight="12.75"/>
  <cols>
    <col min="1" max="1" width="36.140625" style="0" customWidth="1"/>
    <col min="2" max="2" width="25.140625" style="0" customWidth="1"/>
    <col min="3" max="3" width="16.140625" style="0" customWidth="1"/>
    <col min="4" max="4" width="18.140625" style="0" customWidth="1"/>
    <col min="5" max="10" width="0" style="0" hidden="1" customWidth="1"/>
  </cols>
  <sheetData>
    <row r="1" ht="12.75">
      <c r="D1" s="92" t="s">
        <v>103</v>
      </c>
    </row>
    <row r="2" spans="1:6" ht="12.75">
      <c r="A2" s="503"/>
      <c r="B2" s="503"/>
      <c r="C2" s="503"/>
      <c r="D2" s="503"/>
      <c r="E2" s="503"/>
      <c r="F2" s="503"/>
    </row>
    <row r="3" spans="1:6" ht="13.5" thickBot="1">
      <c r="A3" s="503"/>
      <c r="B3" s="503"/>
      <c r="C3" s="503"/>
      <c r="D3" s="503"/>
      <c r="E3" s="503"/>
      <c r="F3" s="503"/>
    </row>
    <row r="4" spans="1:7" ht="32.25" thickBot="1">
      <c r="A4" s="505" t="s">
        <v>99</v>
      </c>
      <c r="B4" s="506"/>
      <c r="C4" s="179" t="s">
        <v>94</v>
      </c>
      <c r="D4" s="180" t="s">
        <v>163</v>
      </c>
      <c r="E4" s="504"/>
      <c r="F4" s="504"/>
      <c r="G4" s="504"/>
    </row>
    <row r="5" spans="1:7" ht="12.75">
      <c r="A5" s="474" t="s">
        <v>226</v>
      </c>
      <c r="B5" s="475"/>
      <c r="C5" s="299">
        <v>1</v>
      </c>
      <c r="D5" s="167"/>
      <c r="E5" s="504"/>
      <c r="F5" s="504"/>
      <c r="G5" s="504"/>
    </row>
    <row r="6" spans="1:7" ht="12.75">
      <c r="A6" s="474" t="s">
        <v>227</v>
      </c>
      <c r="B6" s="475"/>
      <c r="C6" s="300">
        <v>1</v>
      </c>
      <c r="D6" s="167"/>
      <c r="E6" s="504"/>
      <c r="F6" s="504"/>
      <c r="G6" s="504"/>
    </row>
    <row r="7" spans="1:7" ht="12.75">
      <c r="A7" s="474" t="s">
        <v>228</v>
      </c>
      <c r="B7" s="475"/>
      <c r="C7" s="300">
        <v>1</v>
      </c>
      <c r="D7" s="167"/>
      <c r="E7" s="504"/>
      <c r="F7" s="504"/>
      <c r="G7" s="504"/>
    </row>
    <row r="8" spans="1:7" ht="12.75">
      <c r="A8" s="474" t="s">
        <v>229</v>
      </c>
      <c r="B8" s="475"/>
      <c r="C8" s="300">
        <v>1</v>
      </c>
      <c r="D8" s="167"/>
      <c r="E8" s="504"/>
      <c r="F8" s="504"/>
      <c r="G8" s="504"/>
    </row>
    <row r="9" spans="1:7" ht="12.75">
      <c r="A9" s="463"/>
      <c r="B9" s="464"/>
      <c r="C9" s="300"/>
      <c r="D9" s="167"/>
      <c r="E9" s="504"/>
      <c r="F9" s="504"/>
      <c r="G9" s="504"/>
    </row>
    <row r="10" spans="1:7" ht="12.75">
      <c r="A10" s="461"/>
      <c r="B10" s="462"/>
      <c r="C10" s="301"/>
      <c r="D10" s="167"/>
      <c r="E10" s="504"/>
      <c r="F10" s="504"/>
      <c r="G10" s="504"/>
    </row>
    <row r="11" spans="1:7" ht="12.75">
      <c r="A11" s="461"/>
      <c r="B11" s="462"/>
      <c r="C11" s="301"/>
      <c r="D11" s="167"/>
      <c r="E11" s="504"/>
      <c r="F11" s="504"/>
      <c r="G11" s="504"/>
    </row>
    <row r="12" spans="1:7" ht="12.75">
      <c r="A12" s="465"/>
      <c r="B12" s="466"/>
      <c r="C12" s="301"/>
      <c r="D12" s="167"/>
      <c r="E12" s="504"/>
      <c r="F12" s="504"/>
      <c r="G12" s="504"/>
    </row>
    <row r="13" spans="1:7" ht="12.75">
      <c r="A13" s="465"/>
      <c r="B13" s="466"/>
      <c r="C13" s="301"/>
      <c r="D13" s="167"/>
      <c r="E13" s="504"/>
      <c r="F13" s="504"/>
      <c r="G13" s="504"/>
    </row>
    <row r="14" spans="1:7" ht="12.75">
      <c r="A14" s="461"/>
      <c r="B14" s="462"/>
      <c r="C14" s="301"/>
      <c r="D14" s="167"/>
      <c r="E14" s="504"/>
      <c r="F14" s="504"/>
      <c r="G14" s="504"/>
    </row>
    <row r="15" spans="1:7" ht="12.75">
      <c r="A15" s="461"/>
      <c r="B15" s="462"/>
      <c r="C15" s="301"/>
      <c r="D15" s="167"/>
      <c r="E15" s="504"/>
      <c r="F15" s="504"/>
      <c r="G15" s="504"/>
    </row>
    <row r="16" spans="1:7" ht="12.75">
      <c r="A16" s="461"/>
      <c r="B16" s="462"/>
      <c r="C16" s="301"/>
      <c r="D16" s="167"/>
      <c r="E16" s="504"/>
      <c r="F16" s="504"/>
      <c r="G16" s="504"/>
    </row>
    <row r="17" spans="1:7" ht="12.75">
      <c r="A17" s="461"/>
      <c r="B17" s="462"/>
      <c r="C17" s="301"/>
      <c r="D17" s="167"/>
      <c r="E17" s="504"/>
      <c r="F17" s="504"/>
      <c r="G17" s="504"/>
    </row>
    <row r="18" spans="1:7" ht="12.75">
      <c r="A18" s="461"/>
      <c r="B18" s="462"/>
      <c r="C18" s="301"/>
      <c r="D18" s="167"/>
      <c r="E18" s="504"/>
      <c r="F18" s="504"/>
      <c r="G18" s="504"/>
    </row>
    <row r="19" spans="1:7" ht="12.75">
      <c r="A19" s="461"/>
      <c r="B19" s="462"/>
      <c r="C19" s="301"/>
      <c r="D19" s="167"/>
      <c r="E19" s="504"/>
      <c r="F19" s="504"/>
      <c r="G19" s="504"/>
    </row>
    <row r="20" spans="1:7" ht="12.75">
      <c r="A20" s="461"/>
      <c r="B20" s="462"/>
      <c r="C20" s="301"/>
      <c r="D20" s="167"/>
      <c r="E20" s="504"/>
      <c r="F20" s="504"/>
      <c r="G20" s="504"/>
    </row>
    <row r="21" spans="1:7" ht="12.75">
      <c r="A21" s="461"/>
      <c r="B21" s="462"/>
      <c r="C21" s="301"/>
      <c r="D21" s="167"/>
      <c r="E21" s="504"/>
      <c r="F21" s="504"/>
      <c r="G21" s="504"/>
    </row>
    <row r="22" spans="1:7" ht="12.75">
      <c r="A22" s="461"/>
      <c r="B22" s="462"/>
      <c r="C22" s="301"/>
      <c r="D22" s="167"/>
      <c r="E22" s="504"/>
      <c r="F22" s="504"/>
      <c r="G22" s="504"/>
    </row>
    <row r="23" spans="1:7" ht="12.75">
      <c r="A23" s="487"/>
      <c r="B23" s="488"/>
      <c r="C23" s="301"/>
      <c r="D23" s="167"/>
      <c r="E23" s="504"/>
      <c r="F23" s="504"/>
      <c r="G23" s="504"/>
    </row>
    <row r="24" spans="1:7" ht="12.75">
      <c r="A24" s="461"/>
      <c r="B24" s="462"/>
      <c r="C24" s="301"/>
      <c r="D24" s="167"/>
      <c r="E24" s="504"/>
      <c r="F24" s="504"/>
      <c r="G24" s="504"/>
    </row>
    <row r="25" spans="1:7" ht="13.5" thickBot="1">
      <c r="A25" s="485" t="s">
        <v>93</v>
      </c>
      <c r="B25" s="486"/>
      <c r="C25" s="182">
        <f>SUM(C5:C24)</f>
        <v>4</v>
      </c>
      <c r="D25" s="302">
        <f>SUM(D5:D24)</f>
        <v>0</v>
      </c>
      <c r="E25" s="504"/>
      <c r="F25" s="504"/>
      <c r="G25" s="504"/>
    </row>
    <row r="26" spans="1:7" ht="12.75">
      <c r="A26" s="467"/>
      <c r="B26" s="468"/>
      <c r="C26" s="468"/>
      <c r="D26" s="469"/>
      <c r="E26" s="504"/>
      <c r="F26" s="504"/>
      <c r="G26" s="504"/>
    </row>
    <row r="27" spans="1:7" ht="12.75">
      <c r="A27" s="470"/>
      <c r="B27" s="470"/>
      <c r="C27" s="470"/>
      <c r="D27" s="471"/>
      <c r="E27" s="504"/>
      <c r="F27" s="504"/>
      <c r="G27" s="504"/>
    </row>
    <row r="28" spans="1:7" ht="13.5" thickBot="1">
      <c r="A28" s="472"/>
      <c r="B28" s="472"/>
      <c r="C28" s="472"/>
      <c r="D28" s="473"/>
      <c r="E28" s="504"/>
      <c r="F28" s="504"/>
      <c r="G28" s="504"/>
    </row>
    <row r="29" spans="1:7" ht="21.75" customHeight="1">
      <c r="A29" s="476" t="s">
        <v>215</v>
      </c>
      <c r="B29" s="477"/>
      <c r="C29" s="477"/>
      <c r="D29" s="478"/>
      <c r="E29" s="504"/>
      <c r="F29" s="504"/>
      <c r="G29" s="504"/>
    </row>
    <row r="30" spans="1:7" ht="12.75" customHeight="1">
      <c r="A30" s="479"/>
      <c r="B30" s="480"/>
      <c r="C30" s="480"/>
      <c r="D30" s="481"/>
      <c r="E30" s="504"/>
      <c r="F30" s="504"/>
      <c r="G30" s="504"/>
    </row>
    <row r="31" spans="1:7" ht="12.75" customHeight="1" thickBot="1">
      <c r="A31" s="482"/>
      <c r="B31" s="483"/>
      <c r="C31" s="483"/>
      <c r="D31" s="484"/>
      <c r="E31" s="504"/>
      <c r="F31" s="504"/>
      <c r="G31" s="504"/>
    </row>
    <row r="32" spans="1:7" ht="12.75">
      <c r="A32" s="492" t="s">
        <v>230</v>
      </c>
      <c r="B32" s="493"/>
      <c r="C32" s="493"/>
      <c r="D32" s="494"/>
      <c r="E32" s="66"/>
      <c r="F32" s="66"/>
      <c r="G32" s="66"/>
    </row>
    <row r="33" spans="1:7" ht="12.75">
      <c r="A33" s="498" t="s">
        <v>231</v>
      </c>
      <c r="B33" s="499"/>
      <c r="C33" s="499"/>
      <c r="D33" s="500"/>
      <c r="E33" s="66"/>
      <c r="F33" s="66"/>
      <c r="G33" s="66"/>
    </row>
    <row r="34" spans="1:5" ht="12.75">
      <c r="A34" s="498" t="s">
        <v>232</v>
      </c>
      <c r="B34" s="499"/>
      <c r="C34" s="499"/>
      <c r="D34" s="500"/>
      <c r="E34" s="71"/>
    </row>
    <row r="35" spans="1:5" ht="12.75">
      <c r="A35" s="489" t="s">
        <v>233</v>
      </c>
      <c r="B35" s="490"/>
      <c r="C35" s="490"/>
      <c r="D35" s="491"/>
      <c r="E35" s="71"/>
    </row>
    <row r="36" spans="1:5" ht="12.75">
      <c r="A36" s="458"/>
      <c r="B36" s="459"/>
      <c r="C36" s="459"/>
      <c r="D36" s="460"/>
      <c r="E36" s="71"/>
    </row>
    <row r="37" spans="1:7" ht="12.75">
      <c r="A37" s="458"/>
      <c r="B37" s="459"/>
      <c r="C37" s="459"/>
      <c r="D37" s="460"/>
      <c r="E37" s="66"/>
      <c r="F37" s="66"/>
      <c r="G37" s="66"/>
    </row>
    <row r="38" spans="1:5" ht="12.75">
      <c r="A38" s="495"/>
      <c r="B38" s="496"/>
      <c r="C38" s="496"/>
      <c r="D38" s="497"/>
      <c r="E38" s="71"/>
    </row>
    <row r="39" spans="1:5" ht="12.75">
      <c r="A39" s="495"/>
      <c r="B39" s="496"/>
      <c r="C39" s="496"/>
      <c r="D39" s="497"/>
      <c r="E39" s="71"/>
    </row>
    <row r="40" spans="1:5" ht="12.75">
      <c r="A40" s="458"/>
      <c r="B40" s="459"/>
      <c r="C40" s="459"/>
      <c r="D40" s="459"/>
      <c r="E40" s="460"/>
    </row>
    <row r="41" spans="1:5" ht="12.75">
      <c r="A41" s="458"/>
      <c r="B41" s="459"/>
      <c r="C41" s="459"/>
      <c r="D41" s="459"/>
      <c r="E41" s="303"/>
    </row>
    <row r="42" spans="1:5" ht="12.75">
      <c r="A42" s="458"/>
      <c r="B42" s="459"/>
      <c r="C42" s="459"/>
      <c r="D42" s="459"/>
      <c r="E42" s="303"/>
    </row>
    <row r="43" spans="1:5" ht="12.75">
      <c r="A43" s="458"/>
      <c r="B43" s="459"/>
      <c r="C43" s="459"/>
      <c r="D43" s="459"/>
      <c r="E43" s="303"/>
    </row>
    <row r="44" spans="1:5" ht="12.75">
      <c r="A44" s="458"/>
      <c r="B44" s="459"/>
      <c r="C44" s="459"/>
      <c r="D44" s="459"/>
      <c r="E44" s="303"/>
    </row>
    <row r="45" spans="1:5" ht="12.75">
      <c r="A45" s="458"/>
      <c r="B45" s="459"/>
      <c r="C45" s="459"/>
      <c r="D45" s="459"/>
      <c r="E45" s="303"/>
    </row>
    <row r="46" spans="1:5" ht="12.75">
      <c r="A46" s="458"/>
      <c r="B46" s="459"/>
      <c r="C46" s="459"/>
      <c r="D46" s="459"/>
      <c r="E46" s="303"/>
    </row>
    <row r="47" spans="1:5" ht="12.75">
      <c r="A47" s="458"/>
      <c r="B47" s="459"/>
      <c r="C47" s="459"/>
      <c r="D47" s="459"/>
      <c r="E47" s="303"/>
    </row>
    <row r="48" spans="1:5" ht="12.75">
      <c r="A48" s="458"/>
      <c r="B48" s="459"/>
      <c r="C48" s="459"/>
      <c r="D48" s="459"/>
      <c r="E48" s="303"/>
    </row>
    <row r="49" spans="1:5" ht="12.75">
      <c r="A49" s="458"/>
      <c r="B49" s="459"/>
      <c r="C49" s="459"/>
      <c r="D49" s="459"/>
      <c r="E49" s="303"/>
    </row>
    <row r="50" spans="1:5" ht="12.75">
      <c r="A50" s="458"/>
      <c r="B50" s="459"/>
      <c r="C50" s="459"/>
      <c r="D50" s="459"/>
      <c r="E50" s="303"/>
    </row>
    <row r="51" spans="1:5" ht="12.75">
      <c r="A51" s="458"/>
      <c r="B51" s="459"/>
      <c r="C51" s="459"/>
      <c r="D51" s="460"/>
      <c r="E51" s="71"/>
    </row>
    <row r="52" spans="1:5" ht="12.75">
      <c r="A52" s="458"/>
      <c r="B52" s="459"/>
      <c r="C52" s="459"/>
      <c r="D52" s="460"/>
      <c r="E52" s="71"/>
    </row>
    <row r="53" spans="1:5" ht="12.75">
      <c r="A53" s="458"/>
      <c r="B53" s="459"/>
      <c r="C53" s="459"/>
      <c r="D53" s="460"/>
      <c r="E53" s="71"/>
    </row>
    <row r="54" spans="1:5" ht="13.5" thickBot="1">
      <c r="A54" s="181" t="s">
        <v>93</v>
      </c>
      <c r="B54" s="507">
        <v>4</v>
      </c>
      <c r="C54" s="508"/>
      <c r="D54" s="509"/>
      <c r="E54" s="71"/>
    </row>
    <row r="55" spans="1:5" ht="12.75">
      <c r="A55" s="71"/>
      <c r="B55" s="71"/>
      <c r="C55" s="71"/>
      <c r="D55" s="71"/>
      <c r="E55" s="71"/>
    </row>
    <row r="56" spans="1:5" ht="12.75">
      <c r="A56" s="71"/>
      <c r="B56" s="71"/>
      <c r="C56" s="71"/>
      <c r="D56" s="71"/>
      <c r="E56" s="71"/>
    </row>
    <row r="57" spans="1:5" ht="13.5" customHeight="1" thickBot="1">
      <c r="A57" s="71"/>
      <c r="B57" s="71"/>
      <c r="C57" s="71"/>
      <c r="D57" s="71"/>
      <c r="E57" s="71"/>
    </row>
    <row r="58" ht="15.75" customHeight="1">
      <c r="A58" s="501" t="s">
        <v>87</v>
      </c>
    </row>
    <row r="59" ht="13.5" customHeight="1" thickBot="1">
      <c r="A59" s="502"/>
    </row>
  </sheetData>
  <sheetProtection formatCells="0" formatRows="0" insertRows="0" deleteRows="0" selectLockedCells="1"/>
  <mergeCells count="50">
    <mergeCell ref="A58:A59"/>
    <mergeCell ref="A2:F3"/>
    <mergeCell ref="E4:G31"/>
    <mergeCell ref="A4:B4"/>
    <mergeCell ref="B54:D54"/>
    <mergeCell ref="A10:B10"/>
    <mergeCell ref="A11:B11"/>
    <mergeCell ref="A21:B21"/>
    <mergeCell ref="A53:D53"/>
    <mergeCell ref="A39:D39"/>
    <mergeCell ref="A38:D38"/>
    <mergeCell ref="A52:D52"/>
    <mergeCell ref="A37:D37"/>
    <mergeCell ref="A33:D33"/>
    <mergeCell ref="A34:D34"/>
    <mergeCell ref="A48:D48"/>
    <mergeCell ref="A40:E40"/>
    <mergeCell ref="A51:D51"/>
    <mergeCell ref="A41:D41"/>
    <mergeCell ref="A49:D49"/>
    <mergeCell ref="A29:D31"/>
    <mergeCell ref="A25:B25"/>
    <mergeCell ref="A23:B23"/>
    <mergeCell ref="A35:D35"/>
    <mergeCell ref="A24:B24"/>
    <mergeCell ref="A32:D32"/>
    <mergeCell ref="A50:D50"/>
    <mergeCell ref="A46:D46"/>
    <mergeCell ref="A42:D42"/>
    <mergeCell ref="A47:D47"/>
    <mergeCell ref="A44:D44"/>
    <mergeCell ref="A45:D45"/>
    <mergeCell ref="A43:D43"/>
    <mergeCell ref="A15:B15"/>
    <mergeCell ref="A16:B16"/>
    <mergeCell ref="A17:B17"/>
    <mergeCell ref="A5:B5"/>
    <mergeCell ref="A6:B6"/>
    <mergeCell ref="A7:B7"/>
    <mergeCell ref="A8:B8"/>
    <mergeCell ref="A36:D36"/>
    <mergeCell ref="A14:B14"/>
    <mergeCell ref="A18:B18"/>
    <mergeCell ref="A9:B9"/>
    <mergeCell ref="A12:B12"/>
    <mergeCell ref="A13:B13"/>
    <mergeCell ref="A20:B20"/>
    <mergeCell ref="A26:D28"/>
    <mergeCell ref="A19:B19"/>
    <mergeCell ref="A22:B22"/>
  </mergeCells>
  <hyperlinks>
    <hyperlink ref="A58" location="'Zobrazené komentáre'!A1" display="spať na hlavnú stránku"/>
  </hyperlinks>
  <printOptions/>
  <pageMargins left="0.75" right="0.75" top="1" bottom="1" header="0.4921259845" footer="0.4921259845"/>
  <pageSetup horizontalDpi="600" verticalDpi="600" orientation="portrait" paperSize="9" scale="8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10"/>
  <sheetViews>
    <sheetView view="pageBreakPreview" zoomScaleSheetLayoutView="100" workbookViewId="0" topLeftCell="A72">
      <selection activeCell="E102" sqref="E102"/>
    </sheetView>
  </sheetViews>
  <sheetFormatPr defaultColWidth="9.140625" defaultRowHeight="12.75"/>
  <cols>
    <col min="1" max="1" width="6.7109375" style="0" customWidth="1"/>
    <col min="2" max="2" width="18.8515625" style="0" customWidth="1"/>
    <col min="3" max="3" width="13.140625" style="0" customWidth="1"/>
    <col min="4" max="4" width="7.00390625" style="0" customWidth="1"/>
    <col min="5" max="5" width="65.00390625" style="0" customWidth="1"/>
    <col min="6" max="6" width="17.421875" style="0" customWidth="1"/>
    <col min="7" max="7" width="58.8515625" style="0" customWidth="1"/>
    <col min="8" max="8" width="17.57421875" style="114" customWidth="1"/>
    <col min="9" max="9" width="13.57421875" style="114" customWidth="1"/>
  </cols>
  <sheetData>
    <row r="1" spans="8:9" ht="13.5" thickBot="1">
      <c r="H1" s="115" t="s">
        <v>104</v>
      </c>
      <c r="I1" s="115"/>
    </row>
    <row r="2" spans="5:9" ht="35.25" customHeight="1" thickBot="1">
      <c r="E2" s="550" t="s">
        <v>205</v>
      </c>
      <c r="F2" s="551"/>
      <c r="G2" s="552" t="s">
        <v>181</v>
      </c>
      <c r="H2" s="553"/>
      <c r="I2" s="190"/>
    </row>
    <row r="3" spans="1:9" ht="39" thickBot="1">
      <c r="A3" s="205" t="s">
        <v>111</v>
      </c>
      <c r="B3" s="522" t="s">
        <v>109</v>
      </c>
      <c r="C3" s="523"/>
      <c r="D3" s="206" t="s">
        <v>62</v>
      </c>
      <c r="E3" s="159" t="s">
        <v>64</v>
      </c>
      <c r="F3" s="199" t="s">
        <v>217</v>
      </c>
      <c r="G3" s="158" t="s">
        <v>64</v>
      </c>
      <c r="H3" s="199" t="s">
        <v>217</v>
      </c>
      <c r="I3" s="191"/>
    </row>
    <row r="4" spans="1:9" ht="26.25" thickBot="1">
      <c r="A4" s="513" t="s">
        <v>133</v>
      </c>
      <c r="B4" s="467" t="s">
        <v>89</v>
      </c>
      <c r="C4" s="524"/>
      <c r="D4" s="519">
        <v>11</v>
      </c>
      <c r="E4" s="325" t="s">
        <v>240</v>
      </c>
      <c r="F4" s="240">
        <f>18*8</f>
        <v>144</v>
      </c>
      <c r="G4" s="262"/>
      <c r="H4" s="241"/>
      <c r="I4" s="192"/>
    </row>
    <row r="5" spans="1:9" ht="13.5" thickBot="1">
      <c r="A5" s="510"/>
      <c r="B5" s="525"/>
      <c r="C5" s="526"/>
      <c r="D5" s="520"/>
      <c r="E5" s="324" t="s">
        <v>234</v>
      </c>
      <c r="F5" s="240">
        <f>18*8</f>
        <v>144</v>
      </c>
      <c r="G5" s="231"/>
      <c r="H5" s="227"/>
      <c r="I5" s="192"/>
    </row>
    <row r="6" spans="1:9" ht="13.5" thickBot="1">
      <c r="A6" s="510"/>
      <c r="B6" s="525"/>
      <c r="C6" s="526"/>
      <c r="D6" s="520"/>
      <c r="E6" s="324" t="s">
        <v>235</v>
      </c>
      <c r="F6" s="240">
        <f>18*8</f>
        <v>144</v>
      </c>
      <c r="G6" s="231"/>
      <c r="H6" s="227"/>
      <c r="I6" s="192"/>
    </row>
    <row r="7" spans="1:9" ht="13.5" thickBot="1">
      <c r="A7" s="510"/>
      <c r="B7" s="525"/>
      <c r="C7" s="526"/>
      <c r="D7" s="520"/>
      <c r="E7" s="324" t="s">
        <v>236</v>
      </c>
      <c r="F7" s="240">
        <f>18*8</f>
        <v>144</v>
      </c>
      <c r="G7" s="232"/>
      <c r="H7" s="228"/>
      <c r="I7" s="193"/>
    </row>
    <row r="8" spans="1:9" ht="25.5">
      <c r="A8" s="510"/>
      <c r="B8" s="525"/>
      <c r="C8" s="526"/>
      <c r="D8" s="520"/>
      <c r="E8" s="327" t="s">
        <v>244</v>
      </c>
      <c r="F8" s="240">
        <f>18*8</f>
        <v>144</v>
      </c>
      <c r="G8" s="232"/>
      <c r="H8" s="228"/>
      <c r="I8" s="193"/>
    </row>
    <row r="9" spans="1:9" ht="12.75">
      <c r="A9" s="510"/>
      <c r="B9" s="525"/>
      <c r="C9" s="526"/>
      <c r="D9" s="520"/>
      <c r="E9" s="324" t="s">
        <v>237</v>
      </c>
      <c r="F9" s="222">
        <f>8*2</f>
        <v>16</v>
      </c>
      <c r="G9" s="232"/>
      <c r="H9" s="228"/>
      <c r="I9" s="193"/>
    </row>
    <row r="10" spans="1:9" ht="12.75">
      <c r="A10" s="510"/>
      <c r="B10" s="525"/>
      <c r="C10" s="526"/>
      <c r="D10" s="520"/>
      <c r="E10" s="324" t="s">
        <v>238</v>
      </c>
      <c r="F10" s="222">
        <f>8*2</f>
        <v>16</v>
      </c>
      <c r="G10" s="232"/>
      <c r="H10" s="228"/>
      <c r="I10" s="193"/>
    </row>
    <row r="11" spans="1:9" ht="12.75">
      <c r="A11" s="510"/>
      <c r="B11" s="525"/>
      <c r="C11" s="526"/>
      <c r="D11" s="520"/>
      <c r="E11" s="324" t="s">
        <v>239</v>
      </c>
      <c r="F11" s="222">
        <f>8*2</f>
        <v>16</v>
      </c>
      <c r="G11" s="232"/>
      <c r="H11" s="228"/>
      <c r="I11" s="193"/>
    </row>
    <row r="12" spans="1:9" ht="12.75">
      <c r="A12" s="510"/>
      <c r="B12" s="525"/>
      <c r="C12" s="526"/>
      <c r="D12" s="520"/>
      <c r="E12" s="324" t="s">
        <v>241</v>
      </c>
      <c r="F12" s="222">
        <f>65*8</f>
        <v>520</v>
      </c>
      <c r="G12" s="232"/>
      <c r="H12" s="228"/>
      <c r="I12" s="193"/>
    </row>
    <row r="13" spans="1:9" ht="12.75">
      <c r="A13" s="510"/>
      <c r="B13" s="525"/>
      <c r="C13" s="526"/>
      <c r="D13" s="520"/>
      <c r="E13" s="214" t="s">
        <v>242</v>
      </c>
      <c r="F13" s="222">
        <f>8*8</f>
        <v>64</v>
      </c>
      <c r="G13" s="232"/>
      <c r="H13" s="228"/>
      <c r="I13" s="193"/>
    </row>
    <row r="14" spans="1:9" ht="25.5">
      <c r="A14" s="510"/>
      <c r="B14" s="525"/>
      <c r="C14" s="526"/>
      <c r="D14" s="520"/>
      <c r="E14" s="326" t="s">
        <v>243</v>
      </c>
      <c r="F14" s="222">
        <f>8*8</f>
        <v>64</v>
      </c>
      <c r="G14" s="231"/>
      <c r="H14" s="227"/>
      <c r="I14" s="192"/>
    </row>
    <row r="15" spans="1:9" ht="12" customHeight="1" thickBot="1">
      <c r="A15" s="510"/>
      <c r="B15" s="525"/>
      <c r="C15" s="526"/>
      <c r="D15" s="520"/>
      <c r="E15" s="264" t="s">
        <v>218</v>
      </c>
      <c r="F15" s="265">
        <f>SUM(F4:F14)</f>
        <v>1416</v>
      </c>
      <c r="G15" s="231"/>
      <c r="H15" s="266">
        <f>SUM(H4:H14)</f>
        <v>0</v>
      </c>
      <c r="I15" s="192"/>
    </row>
    <row r="16" spans="1:9" ht="16.5" customHeight="1" hidden="1">
      <c r="A16" s="512"/>
      <c r="B16" s="527"/>
      <c r="C16" s="528"/>
      <c r="D16" s="521"/>
      <c r="E16" s="245"/>
      <c r="F16" s="246"/>
      <c r="G16" s="263"/>
      <c r="H16" s="235"/>
      <c r="I16" s="192"/>
    </row>
    <row r="17" spans="1:9" ht="33" customHeight="1">
      <c r="A17" s="514" t="s">
        <v>134</v>
      </c>
      <c r="B17" s="530" t="s">
        <v>90</v>
      </c>
      <c r="C17" s="531"/>
      <c r="D17" s="519">
        <v>15</v>
      </c>
      <c r="E17" s="330" t="s">
        <v>246</v>
      </c>
      <c r="F17" s="334">
        <f>30*6.6</f>
        <v>198</v>
      </c>
      <c r="G17" s="324" t="s">
        <v>264</v>
      </c>
      <c r="H17" s="228">
        <v>807.4</v>
      </c>
      <c r="I17" s="192"/>
    </row>
    <row r="18" spans="1:9" ht="16.5" customHeight="1" thickBot="1">
      <c r="A18" s="515"/>
      <c r="B18" s="532"/>
      <c r="C18" s="533"/>
      <c r="D18" s="520"/>
      <c r="E18" s="214" t="s">
        <v>247</v>
      </c>
      <c r="F18" s="334">
        <f>45*6.6</f>
        <v>297</v>
      </c>
      <c r="G18" s="324" t="s">
        <v>265</v>
      </c>
      <c r="H18" s="228">
        <v>1614.8</v>
      </c>
      <c r="I18" s="192"/>
    </row>
    <row r="19" spans="1:9" ht="13.5" customHeight="1">
      <c r="A19" s="515"/>
      <c r="B19" s="532"/>
      <c r="C19" s="533"/>
      <c r="D19" s="520"/>
      <c r="E19" s="214" t="s">
        <v>248</v>
      </c>
      <c r="F19" s="334">
        <f>45*6.6</f>
        <v>297</v>
      </c>
      <c r="G19" s="337"/>
      <c r="H19" s="338"/>
      <c r="I19" s="192"/>
    </row>
    <row r="20" spans="1:9" ht="25.5">
      <c r="A20" s="515"/>
      <c r="B20" s="532"/>
      <c r="C20" s="533"/>
      <c r="D20" s="520"/>
      <c r="E20" s="329" t="s">
        <v>249</v>
      </c>
      <c r="F20" s="334">
        <f>20*6.6</f>
        <v>132</v>
      </c>
      <c r="G20" s="329"/>
      <c r="H20" s="329"/>
      <c r="I20" s="192"/>
    </row>
    <row r="21" spans="1:9" ht="25.5">
      <c r="A21" s="515"/>
      <c r="B21" s="532"/>
      <c r="C21" s="533"/>
      <c r="D21" s="520"/>
      <c r="E21" s="326" t="s">
        <v>250</v>
      </c>
      <c r="F21" s="334">
        <f>20*6.6</f>
        <v>132</v>
      </c>
      <c r="G21" s="329"/>
      <c r="H21" s="339"/>
      <c r="I21" s="192"/>
    </row>
    <row r="22" spans="1:9" ht="26.25" customHeight="1">
      <c r="A22" s="515"/>
      <c r="B22" s="532"/>
      <c r="C22" s="533"/>
      <c r="D22" s="520"/>
      <c r="E22" s="326" t="s">
        <v>251</v>
      </c>
      <c r="F22" s="334">
        <f>35*6.6</f>
        <v>231</v>
      </c>
      <c r="G22" s="340"/>
      <c r="H22" s="341"/>
      <c r="I22" s="192"/>
    </row>
    <row r="23" spans="1:9" ht="12.75" customHeight="1">
      <c r="A23" s="515"/>
      <c r="B23" s="532"/>
      <c r="C23" s="533"/>
      <c r="D23" s="520"/>
      <c r="E23" s="214" t="s">
        <v>245</v>
      </c>
      <c r="F23" s="334">
        <f>80*6.6</f>
        <v>528</v>
      </c>
      <c r="G23" s="340"/>
      <c r="H23" s="341"/>
      <c r="I23" s="192"/>
    </row>
    <row r="24" spans="1:9" ht="22.5" customHeight="1">
      <c r="A24" s="515"/>
      <c r="B24" s="532"/>
      <c r="C24" s="533"/>
      <c r="D24" s="520"/>
      <c r="E24" s="326" t="s">
        <v>252</v>
      </c>
      <c r="F24" s="334">
        <f>80*6.6</f>
        <v>528</v>
      </c>
      <c r="G24" s="340"/>
      <c r="H24" s="341"/>
      <c r="I24" s="192"/>
    </row>
    <row r="25" spans="1:9" ht="12.75" customHeight="1">
      <c r="A25" s="515"/>
      <c r="B25" s="532"/>
      <c r="C25" s="533"/>
      <c r="D25" s="520"/>
      <c r="E25" s="214" t="s">
        <v>253</v>
      </c>
      <c r="F25" s="342">
        <f>F19</f>
        <v>297</v>
      </c>
      <c r="G25" s="329"/>
      <c r="H25" s="339"/>
      <c r="I25" s="192"/>
    </row>
    <row r="26" spans="1:9" ht="12.75" customHeight="1">
      <c r="A26" s="515"/>
      <c r="B26" s="532"/>
      <c r="C26" s="533"/>
      <c r="D26" s="520"/>
      <c r="E26" s="214" t="s">
        <v>254</v>
      </c>
      <c r="F26" s="222">
        <f>25*16+8*16</f>
        <v>528</v>
      </c>
      <c r="G26" s="198"/>
      <c r="H26" s="227"/>
      <c r="I26" s="192"/>
    </row>
    <row r="27" spans="1:9" ht="12.75" customHeight="1">
      <c r="A27" s="515"/>
      <c r="B27" s="532"/>
      <c r="C27" s="533"/>
      <c r="D27" s="520"/>
      <c r="E27" s="214" t="s">
        <v>266</v>
      </c>
      <c r="F27" s="222">
        <f>25*16+8*16</f>
        <v>528</v>
      </c>
      <c r="G27" s="214" t="s">
        <v>266</v>
      </c>
      <c r="H27" s="227">
        <f>528*0.3</f>
        <v>158.4</v>
      </c>
      <c r="I27" s="192"/>
    </row>
    <row r="28" spans="1:9" ht="12.75" customHeight="1">
      <c r="A28" s="515"/>
      <c r="B28" s="532"/>
      <c r="C28" s="533"/>
      <c r="D28" s="520"/>
      <c r="E28" s="214" t="s">
        <v>267</v>
      </c>
      <c r="F28" s="222">
        <f>25*16+8*16</f>
        <v>528</v>
      </c>
      <c r="G28" s="214" t="s">
        <v>267</v>
      </c>
      <c r="H28" s="227">
        <f>528*0.3</f>
        <v>158.4</v>
      </c>
      <c r="I28" s="192"/>
    </row>
    <row r="29" spans="1:9" ht="12.75" customHeight="1">
      <c r="A29" s="515"/>
      <c r="B29" s="532"/>
      <c r="C29" s="533"/>
      <c r="D29" s="520"/>
      <c r="E29" s="214" t="s">
        <v>270</v>
      </c>
      <c r="F29" s="222">
        <f>25*16+8*16</f>
        <v>528</v>
      </c>
      <c r="G29" s="214" t="s">
        <v>270</v>
      </c>
      <c r="H29" s="227">
        <f>528*0.3</f>
        <v>158.4</v>
      </c>
      <c r="I29" s="192"/>
    </row>
    <row r="30" spans="1:9" ht="12.75" customHeight="1">
      <c r="A30" s="515"/>
      <c r="B30" s="532"/>
      <c r="C30" s="533"/>
      <c r="D30" s="520"/>
      <c r="E30" s="214" t="s">
        <v>269</v>
      </c>
      <c r="F30" s="222">
        <f>25*16+8*16</f>
        <v>528</v>
      </c>
      <c r="G30" s="214" t="s">
        <v>269</v>
      </c>
      <c r="H30" s="227">
        <f>528*0.3</f>
        <v>158.4</v>
      </c>
      <c r="I30" s="192"/>
    </row>
    <row r="31" spans="1:9" ht="12.75" customHeight="1">
      <c r="A31" s="515"/>
      <c r="B31" s="532"/>
      <c r="C31" s="533"/>
      <c r="D31" s="520"/>
      <c r="E31" s="362" t="s">
        <v>325</v>
      </c>
      <c r="F31" s="222">
        <v>56</v>
      </c>
      <c r="G31" s="214"/>
      <c r="H31" s="227"/>
      <c r="I31" s="192"/>
    </row>
    <row r="32" spans="1:9" ht="12.75" customHeight="1">
      <c r="A32" s="515"/>
      <c r="B32" s="532"/>
      <c r="C32" s="533"/>
      <c r="D32" s="520"/>
      <c r="E32" s="324" t="s">
        <v>278</v>
      </c>
      <c r="F32" s="222">
        <v>56</v>
      </c>
      <c r="G32" s="214"/>
      <c r="H32" s="227"/>
      <c r="I32" s="192"/>
    </row>
    <row r="33" spans="1:9" ht="12.75" customHeight="1">
      <c r="A33" s="515"/>
      <c r="B33" s="532"/>
      <c r="C33" s="533"/>
      <c r="D33" s="520"/>
      <c r="E33" s="214" t="s">
        <v>336</v>
      </c>
      <c r="F33" s="222">
        <v>56</v>
      </c>
      <c r="G33" s="214"/>
      <c r="H33" s="227"/>
      <c r="I33" s="192"/>
    </row>
    <row r="34" spans="1:9" ht="12.75" customHeight="1">
      <c r="A34" s="515"/>
      <c r="B34" s="532"/>
      <c r="C34" s="533"/>
      <c r="D34" s="520"/>
      <c r="E34" s="214" t="s">
        <v>326</v>
      </c>
      <c r="F34" s="222">
        <v>56</v>
      </c>
      <c r="G34" s="214"/>
      <c r="H34" s="227"/>
      <c r="I34" s="192"/>
    </row>
    <row r="35" spans="1:9" ht="12.75" customHeight="1">
      <c r="A35" s="515"/>
      <c r="B35" s="532"/>
      <c r="C35" s="533"/>
      <c r="D35" s="520"/>
      <c r="E35" s="214" t="s">
        <v>327</v>
      </c>
      <c r="F35" s="222">
        <v>56</v>
      </c>
      <c r="G35" s="214"/>
      <c r="H35" s="227"/>
      <c r="I35" s="192"/>
    </row>
    <row r="36" spans="1:9" ht="12.75" customHeight="1">
      <c r="A36" s="515"/>
      <c r="B36" s="532"/>
      <c r="C36" s="533"/>
      <c r="D36" s="520"/>
      <c r="E36" s="214" t="s">
        <v>328</v>
      </c>
      <c r="F36" s="222">
        <v>56</v>
      </c>
      <c r="G36" s="214"/>
      <c r="H36" s="227"/>
      <c r="I36" s="192"/>
    </row>
    <row r="37" spans="1:9" ht="12.75" customHeight="1">
      <c r="A37" s="515"/>
      <c r="B37" s="532"/>
      <c r="C37" s="533"/>
      <c r="D37" s="520"/>
      <c r="E37" s="214" t="s">
        <v>329</v>
      </c>
      <c r="F37" s="222">
        <v>56</v>
      </c>
      <c r="G37" s="214"/>
      <c r="H37" s="227"/>
      <c r="I37" s="192"/>
    </row>
    <row r="38" spans="1:9" ht="12.75" customHeight="1">
      <c r="A38" s="515"/>
      <c r="B38" s="532"/>
      <c r="C38" s="533"/>
      <c r="D38" s="520"/>
      <c r="E38" s="214" t="s">
        <v>330</v>
      </c>
      <c r="F38" s="222">
        <v>56</v>
      </c>
      <c r="G38" s="214"/>
      <c r="H38" s="227"/>
      <c r="I38" s="192"/>
    </row>
    <row r="39" spans="1:9" ht="12.75" customHeight="1">
      <c r="A39" s="515"/>
      <c r="B39" s="532"/>
      <c r="C39" s="533"/>
      <c r="D39" s="520"/>
      <c r="E39" s="348" t="s">
        <v>331</v>
      </c>
      <c r="F39" s="222">
        <v>56</v>
      </c>
      <c r="G39" s="214"/>
      <c r="H39" s="227"/>
      <c r="I39" s="192"/>
    </row>
    <row r="40" spans="1:9" ht="12.75" customHeight="1">
      <c r="A40" s="515"/>
      <c r="B40" s="532"/>
      <c r="C40" s="533"/>
      <c r="D40" s="520"/>
      <c r="E40" s="214" t="s">
        <v>332</v>
      </c>
      <c r="F40" s="222">
        <v>56</v>
      </c>
      <c r="G40" s="214"/>
      <c r="H40" s="227"/>
      <c r="I40" s="192"/>
    </row>
    <row r="41" spans="1:9" ht="12.75" customHeight="1">
      <c r="A41" s="515"/>
      <c r="B41" s="532"/>
      <c r="C41" s="533"/>
      <c r="D41" s="520"/>
      <c r="E41" s="214" t="s">
        <v>360</v>
      </c>
      <c r="F41" s="222">
        <v>56</v>
      </c>
      <c r="G41" s="214"/>
      <c r="H41" s="227"/>
      <c r="I41" s="192"/>
    </row>
    <row r="42" spans="1:9" ht="12.75" customHeight="1">
      <c r="A42" s="515"/>
      <c r="B42" s="532"/>
      <c r="C42" s="533"/>
      <c r="D42" s="520"/>
      <c r="E42" s="214" t="s">
        <v>333</v>
      </c>
      <c r="F42" s="222">
        <v>56</v>
      </c>
      <c r="G42" s="214"/>
      <c r="H42" s="227"/>
      <c r="I42" s="192"/>
    </row>
    <row r="43" spans="1:9" ht="12.75" customHeight="1">
      <c r="A43" s="515"/>
      <c r="B43" s="532"/>
      <c r="C43" s="533"/>
      <c r="D43" s="520"/>
      <c r="E43" s="214" t="s">
        <v>334</v>
      </c>
      <c r="F43" s="222">
        <v>56</v>
      </c>
      <c r="G43" s="214"/>
      <c r="H43" s="227"/>
      <c r="I43" s="192"/>
    </row>
    <row r="44" spans="1:9" ht="12.75" customHeight="1">
      <c r="A44" s="515"/>
      <c r="B44" s="532"/>
      <c r="C44" s="533"/>
      <c r="D44" s="520"/>
      <c r="E44" s="214" t="s">
        <v>335</v>
      </c>
      <c r="F44" s="222">
        <v>56</v>
      </c>
      <c r="G44" s="214"/>
      <c r="H44" s="227"/>
      <c r="I44" s="192"/>
    </row>
    <row r="45" spans="1:9" ht="12.75" customHeight="1">
      <c r="A45" s="515"/>
      <c r="B45" s="532"/>
      <c r="C45" s="533"/>
      <c r="D45" s="520"/>
      <c r="E45" s="214" t="s">
        <v>268</v>
      </c>
      <c r="F45" s="222">
        <f>25*16+8*16</f>
        <v>528</v>
      </c>
      <c r="G45" s="214" t="s">
        <v>268</v>
      </c>
      <c r="H45" s="227">
        <f>528*0.3</f>
        <v>158.4</v>
      </c>
      <c r="I45" s="192"/>
    </row>
    <row r="46" spans="1:9" ht="12.75" customHeight="1">
      <c r="A46" s="516"/>
      <c r="B46" s="532"/>
      <c r="C46" s="533"/>
      <c r="D46" s="529"/>
      <c r="E46" s="264" t="s">
        <v>218</v>
      </c>
      <c r="F46" s="265">
        <f>SUM(F17:F45)</f>
        <v>6592</v>
      </c>
      <c r="G46" s="198"/>
      <c r="H46" s="266">
        <f>SUM(H17:H45)</f>
        <v>3214.2000000000003</v>
      </c>
      <c r="I46" s="192"/>
    </row>
    <row r="47" spans="1:9" ht="12.75" customHeight="1" hidden="1">
      <c r="A47" s="293"/>
      <c r="B47" s="532"/>
      <c r="C47" s="533"/>
      <c r="D47" s="56"/>
      <c r="E47" s="290"/>
      <c r="F47" s="291"/>
      <c r="G47" s="198"/>
      <c r="H47" s="292"/>
      <c r="I47" s="192"/>
    </row>
    <row r="48" spans="1:9" ht="12.75" customHeight="1" hidden="1">
      <c r="A48" s="294"/>
      <c r="B48" s="534"/>
      <c r="C48" s="535"/>
      <c r="D48" s="295"/>
      <c r="E48" s="242"/>
      <c r="F48" s="296"/>
      <c r="G48" s="304"/>
      <c r="H48" s="297"/>
      <c r="I48" s="194"/>
    </row>
    <row r="49" spans="1:9" ht="12.75" customHeight="1">
      <c r="A49" s="517" t="s">
        <v>135</v>
      </c>
      <c r="B49" s="570" t="s">
        <v>91</v>
      </c>
      <c r="C49" s="563"/>
      <c r="D49" s="554">
        <v>4</v>
      </c>
      <c r="E49" s="215" t="s">
        <v>271</v>
      </c>
      <c r="F49" s="222">
        <f>15*8</f>
        <v>120</v>
      </c>
      <c r="G49" s="197"/>
      <c r="H49" s="229"/>
      <c r="I49" s="194"/>
    </row>
    <row r="50" spans="1:9" ht="12.75" customHeight="1">
      <c r="A50" s="510"/>
      <c r="B50" s="562"/>
      <c r="C50" s="563"/>
      <c r="D50" s="554"/>
      <c r="E50" s="215" t="s">
        <v>272</v>
      </c>
      <c r="F50" s="222">
        <f>15*8</f>
        <v>120</v>
      </c>
      <c r="G50" s="197"/>
      <c r="H50" s="229"/>
      <c r="I50" s="194"/>
    </row>
    <row r="51" spans="1:9" ht="12.75" customHeight="1">
      <c r="A51" s="510"/>
      <c r="B51" s="562"/>
      <c r="C51" s="563"/>
      <c r="D51" s="554"/>
      <c r="E51" s="215" t="s">
        <v>273</v>
      </c>
      <c r="F51" s="222">
        <f>15*8</f>
        <v>120</v>
      </c>
      <c r="G51" s="197"/>
      <c r="H51" s="229"/>
      <c r="I51" s="194"/>
    </row>
    <row r="52" spans="1:9" ht="12.75" customHeight="1">
      <c r="A52" s="510"/>
      <c r="B52" s="562"/>
      <c r="C52" s="563"/>
      <c r="D52" s="554"/>
      <c r="E52" s="346" t="s">
        <v>290</v>
      </c>
      <c r="F52" s="222">
        <v>80</v>
      </c>
      <c r="G52" s="197"/>
      <c r="H52" s="229"/>
      <c r="I52" s="194"/>
    </row>
    <row r="53" spans="1:9" ht="12.75" customHeight="1">
      <c r="A53" s="510"/>
      <c r="B53" s="562"/>
      <c r="C53" s="563"/>
      <c r="D53" s="554"/>
      <c r="E53" s="215"/>
      <c r="F53" s="222"/>
      <c r="G53" s="197"/>
      <c r="H53" s="229"/>
      <c r="I53" s="194"/>
    </row>
    <row r="54" spans="1:9" ht="12.75" customHeight="1">
      <c r="A54" s="510"/>
      <c r="B54" s="562"/>
      <c r="C54" s="563"/>
      <c r="D54" s="554"/>
      <c r="E54" s="215"/>
      <c r="F54" s="222"/>
      <c r="G54" s="197"/>
      <c r="H54" s="229"/>
      <c r="I54" s="194"/>
    </row>
    <row r="55" spans="1:9" ht="12.75" customHeight="1">
      <c r="A55" s="510"/>
      <c r="B55" s="562"/>
      <c r="C55" s="563"/>
      <c r="D55" s="554"/>
      <c r="E55" s="215"/>
      <c r="F55" s="222"/>
      <c r="G55" s="197"/>
      <c r="H55" s="229"/>
      <c r="I55" s="194"/>
    </row>
    <row r="56" spans="1:9" ht="12.75" customHeight="1" thickBot="1">
      <c r="A56" s="512"/>
      <c r="B56" s="564"/>
      <c r="C56" s="565"/>
      <c r="D56" s="555"/>
      <c r="E56" s="267" t="s">
        <v>218</v>
      </c>
      <c r="F56" s="268">
        <f>SUM(F49:F55)</f>
        <v>440</v>
      </c>
      <c r="G56" s="269"/>
      <c r="H56" s="270">
        <f>SUM(H49:H55)</f>
        <v>0</v>
      </c>
      <c r="I56" s="195"/>
    </row>
    <row r="57" spans="1:9" ht="12.75" customHeight="1">
      <c r="A57" s="513" t="s">
        <v>136</v>
      </c>
      <c r="B57" s="560" t="s">
        <v>92</v>
      </c>
      <c r="C57" s="561"/>
      <c r="D57" s="519">
        <v>8</v>
      </c>
      <c r="E57" s="331" t="s">
        <v>255</v>
      </c>
      <c r="F57" s="334">
        <f>6.6*8+10</f>
        <v>62.8</v>
      </c>
      <c r="G57" s="331" t="s">
        <v>263</v>
      </c>
      <c r="H57" s="335">
        <v>36.68</v>
      </c>
      <c r="I57" s="195"/>
    </row>
    <row r="58" spans="1:9" ht="12.75" customHeight="1">
      <c r="A58" s="510"/>
      <c r="B58" s="562"/>
      <c r="C58" s="563"/>
      <c r="D58" s="520"/>
      <c r="E58" s="332" t="s">
        <v>256</v>
      </c>
      <c r="F58" s="334">
        <f aca="true" t="shared" si="0" ref="F58:F64">6.6*8+10</f>
        <v>62.8</v>
      </c>
      <c r="G58" s="336"/>
      <c r="H58" s="335"/>
      <c r="I58" s="195"/>
    </row>
    <row r="59" spans="1:9" ht="12.75" customHeight="1">
      <c r="A59" s="510"/>
      <c r="B59" s="562"/>
      <c r="C59" s="563"/>
      <c r="D59" s="520"/>
      <c r="E59" s="331" t="s">
        <v>257</v>
      </c>
      <c r="F59" s="334">
        <f t="shared" si="0"/>
        <v>62.8</v>
      </c>
      <c r="G59" s="336"/>
      <c r="H59" s="335"/>
      <c r="I59" s="195"/>
    </row>
    <row r="60" spans="1:9" ht="12.75" customHeight="1">
      <c r="A60" s="510"/>
      <c r="B60" s="562"/>
      <c r="C60" s="563"/>
      <c r="D60" s="520"/>
      <c r="E60" s="333" t="s">
        <v>258</v>
      </c>
      <c r="F60" s="334">
        <f t="shared" si="0"/>
        <v>62.8</v>
      </c>
      <c r="G60" s="336"/>
      <c r="H60" s="335"/>
      <c r="I60" s="195"/>
    </row>
    <row r="61" spans="1:9" ht="12.75" customHeight="1">
      <c r="A61" s="510"/>
      <c r="B61" s="562"/>
      <c r="C61" s="563"/>
      <c r="D61" s="520"/>
      <c r="E61" s="217" t="s">
        <v>259</v>
      </c>
      <c r="F61" s="334">
        <f t="shared" si="0"/>
        <v>62.8</v>
      </c>
      <c r="G61" s="336"/>
      <c r="H61" s="335"/>
      <c r="I61" s="195"/>
    </row>
    <row r="62" spans="1:9" ht="12.75" customHeight="1">
      <c r="A62" s="510"/>
      <c r="B62" s="562"/>
      <c r="C62" s="563"/>
      <c r="D62" s="520"/>
      <c r="E62" s="331" t="s">
        <v>260</v>
      </c>
      <c r="F62" s="334">
        <f>6.6*8+10*4</f>
        <v>92.8</v>
      </c>
      <c r="G62" s="336"/>
      <c r="H62" s="335"/>
      <c r="I62" s="195"/>
    </row>
    <row r="63" spans="1:9" ht="12.75" customHeight="1">
      <c r="A63" s="510"/>
      <c r="B63" s="562"/>
      <c r="C63" s="563"/>
      <c r="D63" s="520"/>
      <c r="E63" s="218" t="s">
        <v>261</v>
      </c>
      <c r="F63" s="334">
        <f t="shared" si="0"/>
        <v>62.8</v>
      </c>
      <c r="G63" s="336"/>
      <c r="H63" s="335"/>
      <c r="I63" s="195"/>
    </row>
    <row r="64" spans="1:9" ht="12.75" customHeight="1">
      <c r="A64" s="510"/>
      <c r="B64" s="562"/>
      <c r="C64" s="563"/>
      <c r="D64" s="520"/>
      <c r="E64" s="218" t="s">
        <v>262</v>
      </c>
      <c r="F64" s="334">
        <f t="shared" si="0"/>
        <v>62.8</v>
      </c>
      <c r="G64" s="197"/>
      <c r="H64" s="229"/>
      <c r="I64" s="195"/>
    </row>
    <row r="65" spans="1:9" ht="13.5" thickBot="1">
      <c r="A65" s="512"/>
      <c r="B65" s="564"/>
      <c r="C65" s="565"/>
      <c r="D65" s="521"/>
      <c r="E65" s="267" t="s">
        <v>218</v>
      </c>
      <c r="F65" s="268">
        <f>SUM(F57:F64)</f>
        <v>532.4</v>
      </c>
      <c r="G65" s="269"/>
      <c r="H65" s="270">
        <f>SUM(H57:H64)</f>
        <v>36.68</v>
      </c>
      <c r="I65" s="195"/>
    </row>
    <row r="66" spans="1:9" ht="25.5">
      <c r="A66" s="518" t="s">
        <v>137</v>
      </c>
      <c r="B66" s="566" t="s">
        <v>191</v>
      </c>
      <c r="C66" s="541" t="s">
        <v>197</v>
      </c>
      <c r="D66" s="539">
        <v>14</v>
      </c>
      <c r="E66" s="330" t="s">
        <v>348</v>
      </c>
      <c r="F66" s="343">
        <f>1636.6*2</f>
        <v>3273.2</v>
      </c>
      <c r="G66" s="231"/>
      <c r="H66" s="234"/>
      <c r="I66" s="192"/>
    </row>
    <row r="67" spans="1:9" ht="12.75">
      <c r="A67" s="510"/>
      <c r="B67" s="567"/>
      <c r="C67" s="541"/>
      <c r="D67" s="539"/>
      <c r="E67" s="214" t="s">
        <v>347</v>
      </c>
      <c r="F67" s="328"/>
      <c r="G67" s="305"/>
      <c r="H67" s="306"/>
      <c r="I67" s="163"/>
    </row>
    <row r="68" spans="1:9" ht="12.75">
      <c r="A68" s="510"/>
      <c r="B68" s="567"/>
      <c r="C68" s="541"/>
      <c r="D68" s="539"/>
      <c r="E68" s="215" t="s">
        <v>273</v>
      </c>
      <c r="F68" s="344"/>
      <c r="G68" s="231"/>
      <c r="H68" s="227"/>
      <c r="I68" s="192"/>
    </row>
    <row r="69" spans="1:9" ht="12.75">
      <c r="A69" s="510"/>
      <c r="B69" s="567"/>
      <c r="C69" s="541"/>
      <c r="D69" s="539"/>
      <c r="E69" s="214" t="s">
        <v>283</v>
      </c>
      <c r="F69" s="344"/>
      <c r="G69" s="231"/>
      <c r="H69" s="227"/>
      <c r="I69" s="192"/>
    </row>
    <row r="70" spans="1:9" ht="25.5">
      <c r="A70" s="510"/>
      <c r="B70" s="567"/>
      <c r="C70" s="541"/>
      <c r="D70" s="539"/>
      <c r="E70" s="364" t="s">
        <v>276</v>
      </c>
      <c r="F70" s="344"/>
      <c r="G70" s="231"/>
      <c r="H70" s="227"/>
      <c r="I70" s="192"/>
    </row>
    <row r="71" spans="1:9" ht="12.75">
      <c r="A71" s="510"/>
      <c r="B71" s="567"/>
      <c r="C71" s="541"/>
      <c r="D71" s="539"/>
      <c r="E71" s="214" t="s">
        <v>279</v>
      </c>
      <c r="F71" s="344"/>
      <c r="G71" s="231"/>
      <c r="H71" s="227"/>
      <c r="I71" s="192"/>
    </row>
    <row r="72" spans="1:9" ht="12.75">
      <c r="A72" s="510"/>
      <c r="B72" s="567"/>
      <c r="C72" s="541"/>
      <c r="D72" s="539"/>
      <c r="E72" s="214" t="s">
        <v>346</v>
      </c>
      <c r="F72" s="344"/>
      <c r="G72" s="231"/>
      <c r="H72" s="227"/>
      <c r="I72" s="192"/>
    </row>
    <row r="73" spans="1:9" ht="12.75">
      <c r="A73" s="510"/>
      <c r="B73" s="567"/>
      <c r="C73" s="541"/>
      <c r="D73" s="539"/>
      <c r="E73" s="214" t="s">
        <v>345</v>
      </c>
      <c r="F73" s="344"/>
      <c r="G73" s="231"/>
      <c r="H73" s="227"/>
      <c r="I73" s="192"/>
    </row>
    <row r="74" spans="1:9" ht="12.75">
      <c r="A74" s="510"/>
      <c r="B74" s="567"/>
      <c r="C74" s="541"/>
      <c r="D74" s="539"/>
      <c r="E74" s="214" t="s">
        <v>344</v>
      </c>
      <c r="F74" s="344"/>
      <c r="G74" s="231"/>
      <c r="H74" s="227"/>
      <c r="I74" s="192"/>
    </row>
    <row r="75" spans="1:9" ht="12.75">
      <c r="A75" s="510"/>
      <c r="B75" s="567"/>
      <c r="C75" s="541"/>
      <c r="D75" s="539"/>
      <c r="E75" s="214" t="s">
        <v>343</v>
      </c>
      <c r="F75" s="344"/>
      <c r="G75" s="231"/>
      <c r="H75" s="227"/>
      <c r="I75" s="192"/>
    </row>
    <row r="76" spans="1:9" ht="12.75">
      <c r="A76" s="510"/>
      <c r="B76" s="567"/>
      <c r="C76" s="541"/>
      <c r="D76" s="539"/>
      <c r="E76" s="348" t="s">
        <v>342</v>
      </c>
      <c r="F76" s="344"/>
      <c r="G76" s="231"/>
      <c r="H76" s="227"/>
      <c r="I76" s="192"/>
    </row>
    <row r="77" spans="1:9" ht="12.75">
      <c r="A77" s="510"/>
      <c r="B77" s="567"/>
      <c r="C77" s="541"/>
      <c r="D77" s="539"/>
      <c r="E77" s="214" t="s">
        <v>341</v>
      </c>
      <c r="F77" s="344"/>
      <c r="G77" s="231"/>
      <c r="H77" s="227"/>
      <c r="I77" s="192"/>
    </row>
    <row r="78" spans="1:9" ht="12.75">
      <c r="A78" s="510"/>
      <c r="B78" s="567"/>
      <c r="C78" s="541"/>
      <c r="D78" s="539"/>
      <c r="E78" s="214" t="s">
        <v>280</v>
      </c>
      <c r="F78" s="344"/>
      <c r="G78" s="231"/>
      <c r="H78" s="227"/>
      <c r="I78" s="192"/>
    </row>
    <row r="79" spans="1:9" ht="31.5">
      <c r="A79" s="510"/>
      <c r="B79" s="567"/>
      <c r="C79" s="444"/>
      <c r="D79" s="559"/>
      <c r="E79" s="362" t="s">
        <v>276</v>
      </c>
      <c r="F79" s="343"/>
      <c r="G79" s="232"/>
      <c r="H79" s="228"/>
      <c r="I79" s="193"/>
    </row>
    <row r="80" spans="1:9" ht="12.75" customHeight="1">
      <c r="A80" s="510" t="s">
        <v>138</v>
      </c>
      <c r="B80" s="567"/>
      <c r="C80" s="556" t="s">
        <v>63</v>
      </c>
      <c r="D80" s="538">
        <v>9</v>
      </c>
      <c r="E80" s="330" t="s">
        <v>246</v>
      </c>
      <c r="F80" s="343">
        <f>491*2</f>
        <v>982</v>
      </c>
      <c r="G80" s="198"/>
      <c r="H80" s="227"/>
      <c r="I80" s="196"/>
    </row>
    <row r="81" spans="1:9" ht="12.75" customHeight="1">
      <c r="A81" s="510"/>
      <c r="B81" s="567"/>
      <c r="C81" s="557"/>
      <c r="D81" s="539"/>
      <c r="E81" s="214" t="s">
        <v>247</v>
      </c>
      <c r="F81" s="343"/>
      <c r="G81" s="198"/>
      <c r="H81" s="227"/>
      <c r="I81" s="196"/>
    </row>
    <row r="82" spans="1:9" ht="12.75" customHeight="1">
      <c r="A82" s="510"/>
      <c r="B82" s="567"/>
      <c r="C82" s="557"/>
      <c r="D82" s="539"/>
      <c r="E82" s="348" t="s">
        <v>331</v>
      </c>
      <c r="F82" s="343"/>
      <c r="G82" s="198"/>
      <c r="H82" s="227"/>
      <c r="I82" s="196"/>
    </row>
    <row r="83" spans="1:9" ht="12.75" customHeight="1">
      <c r="A83" s="510"/>
      <c r="B83" s="567"/>
      <c r="C83" s="557"/>
      <c r="D83" s="539"/>
      <c r="E83" s="215" t="s">
        <v>273</v>
      </c>
      <c r="F83" s="343"/>
      <c r="G83" s="198"/>
      <c r="H83" s="227"/>
      <c r="I83" s="196"/>
    </row>
    <row r="84" spans="1:9" ht="12.75" customHeight="1">
      <c r="A84" s="510"/>
      <c r="B84" s="567"/>
      <c r="C84" s="557"/>
      <c r="D84" s="539"/>
      <c r="E84" s="215" t="s">
        <v>272</v>
      </c>
      <c r="F84" s="343"/>
      <c r="G84" s="198"/>
      <c r="H84" s="227"/>
      <c r="I84" s="196"/>
    </row>
    <row r="85" spans="1:9" ht="12.75" customHeight="1">
      <c r="A85" s="510"/>
      <c r="B85" s="567"/>
      <c r="C85" s="557"/>
      <c r="D85" s="539"/>
      <c r="E85" s="348" t="s">
        <v>288</v>
      </c>
      <c r="F85" s="343"/>
      <c r="G85" s="198"/>
      <c r="H85" s="227"/>
      <c r="I85" s="196"/>
    </row>
    <row r="86" spans="1:9" ht="12.75" customHeight="1">
      <c r="A86" s="510"/>
      <c r="B86" s="567"/>
      <c r="C86" s="557"/>
      <c r="D86" s="539"/>
      <c r="E86" s="348" t="s">
        <v>293</v>
      </c>
      <c r="F86" s="343"/>
      <c r="G86" s="198"/>
      <c r="H86" s="227"/>
      <c r="I86" s="196"/>
    </row>
    <row r="87" spans="1:9" ht="12.75" customHeight="1">
      <c r="A87" s="510"/>
      <c r="B87" s="567"/>
      <c r="C87" s="557"/>
      <c r="D87" s="539"/>
      <c r="E87" s="348" t="s">
        <v>349</v>
      </c>
      <c r="F87" s="343"/>
      <c r="G87" s="198"/>
      <c r="H87" s="227"/>
      <c r="I87" s="196"/>
    </row>
    <row r="88" spans="1:9" ht="12.75" customHeight="1">
      <c r="A88" s="510"/>
      <c r="B88" s="567"/>
      <c r="C88" s="558"/>
      <c r="D88" s="559"/>
      <c r="E88" s="215" t="s">
        <v>350</v>
      </c>
      <c r="F88" s="343"/>
      <c r="G88" s="198"/>
      <c r="H88" s="227"/>
      <c r="I88" s="192"/>
    </row>
    <row r="89" spans="1:9" ht="12.75" customHeight="1">
      <c r="A89" s="510" t="s">
        <v>139</v>
      </c>
      <c r="B89" s="567"/>
      <c r="C89" s="546" t="s">
        <v>199</v>
      </c>
      <c r="D89" s="538">
        <v>14</v>
      </c>
      <c r="E89" s="330" t="s">
        <v>351</v>
      </c>
      <c r="F89" s="343">
        <f>982*2</f>
        <v>1964</v>
      </c>
      <c r="G89" s="198"/>
      <c r="H89" s="227"/>
      <c r="I89" s="196"/>
    </row>
    <row r="90" spans="1:9" ht="12.75" customHeight="1">
      <c r="A90" s="510"/>
      <c r="B90" s="567"/>
      <c r="C90" s="547"/>
      <c r="D90" s="539"/>
      <c r="E90" s="214" t="s">
        <v>352</v>
      </c>
      <c r="F90" s="343"/>
      <c r="G90" s="198"/>
      <c r="H90" s="227"/>
      <c r="I90" s="196"/>
    </row>
    <row r="91" spans="1:9" ht="12.75" customHeight="1">
      <c r="A91" s="510"/>
      <c r="B91" s="567"/>
      <c r="C91" s="548"/>
      <c r="D91" s="539"/>
      <c r="E91" s="216" t="s">
        <v>353</v>
      </c>
      <c r="F91" s="343"/>
      <c r="G91" s="198"/>
      <c r="H91" s="227"/>
      <c r="I91" s="196"/>
    </row>
    <row r="92" spans="1:9" ht="12.75" customHeight="1">
      <c r="A92" s="511"/>
      <c r="B92" s="568"/>
      <c r="C92" s="548"/>
      <c r="D92" s="539"/>
      <c r="E92" s="365" t="s">
        <v>354</v>
      </c>
      <c r="F92" s="366"/>
      <c r="G92" s="367"/>
      <c r="H92" s="368"/>
      <c r="I92" s="196"/>
    </row>
    <row r="93" spans="1:9" ht="12.75" customHeight="1">
      <c r="A93" s="511"/>
      <c r="B93" s="568"/>
      <c r="C93" s="548"/>
      <c r="D93" s="539"/>
      <c r="E93" s="365" t="s">
        <v>355</v>
      </c>
      <c r="F93" s="366"/>
      <c r="G93" s="367"/>
      <c r="H93" s="368"/>
      <c r="I93" s="196"/>
    </row>
    <row r="94" spans="1:9" ht="12.75" customHeight="1">
      <c r="A94" s="511"/>
      <c r="B94" s="568"/>
      <c r="C94" s="548"/>
      <c r="D94" s="539"/>
      <c r="E94" s="365" t="s">
        <v>288</v>
      </c>
      <c r="F94" s="366"/>
      <c r="G94" s="367"/>
      <c r="H94" s="368"/>
      <c r="I94" s="196"/>
    </row>
    <row r="95" spans="1:9" ht="12.75" customHeight="1">
      <c r="A95" s="511"/>
      <c r="B95" s="568"/>
      <c r="C95" s="548"/>
      <c r="D95" s="539"/>
      <c r="E95" s="365" t="s">
        <v>289</v>
      </c>
      <c r="F95" s="366"/>
      <c r="G95" s="367"/>
      <c r="H95" s="368"/>
      <c r="I95" s="196"/>
    </row>
    <row r="96" spans="1:9" ht="12.75" customHeight="1">
      <c r="A96" s="511"/>
      <c r="B96" s="568"/>
      <c r="C96" s="548"/>
      <c r="D96" s="539"/>
      <c r="E96" s="365" t="s">
        <v>356</v>
      </c>
      <c r="F96" s="366"/>
      <c r="G96" s="367"/>
      <c r="H96" s="368"/>
      <c r="I96" s="196"/>
    </row>
    <row r="97" spans="1:9" ht="12.75" customHeight="1">
      <c r="A97" s="511"/>
      <c r="B97" s="568"/>
      <c r="C97" s="548"/>
      <c r="D97" s="539"/>
      <c r="E97" s="365" t="s">
        <v>357</v>
      </c>
      <c r="F97" s="366"/>
      <c r="G97" s="367"/>
      <c r="H97" s="368"/>
      <c r="I97" s="196"/>
    </row>
    <row r="98" spans="1:9" ht="12.75" customHeight="1">
      <c r="A98" s="511"/>
      <c r="B98" s="568"/>
      <c r="C98" s="548"/>
      <c r="D98" s="539"/>
      <c r="E98" s="369" t="s">
        <v>358</v>
      </c>
      <c r="F98" s="366"/>
      <c r="G98" s="367"/>
      <c r="H98" s="368"/>
      <c r="I98" s="196"/>
    </row>
    <row r="99" spans="1:9" ht="12.75" customHeight="1">
      <c r="A99" s="511"/>
      <c r="B99" s="568"/>
      <c r="C99" s="548"/>
      <c r="D99" s="539"/>
      <c r="E99" s="365" t="s">
        <v>359</v>
      </c>
      <c r="F99" s="366"/>
      <c r="G99" s="367"/>
      <c r="H99" s="368"/>
      <c r="I99" s="196"/>
    </row>
    <row r="100" spans="1:9" ht="12.75" customHeight="1">
      <c r="A100" s="511"/>
      <c r="B100" s="568"/>
      <c r="C100" s="548"/>
      <c r="D100" s="539"/>
      <c r="E100" s="365" t="s">
        <v>286</v>
      </c>
      <c r="F100" s="366"/>
      <c r="G100" s="367"/>
      <c r="H100" s="368"/>
      <c r="I100" s="196"/>
    </row>
    <row r="101" spans="1:9" ht="12.75" customHeight="1">
      <c r="A101" s="511"/>
      <c r="B101" s="568"/>
      <c r="C101" s="548"/>
      <c r="D101" s="539"/>
      <c r="E101" s="365" t="s">
        <v>286</v>
      </c>
      <c r="F101" s="366"/>
      <c r="G101" s="367"/>
      <c r="H101" s="368"/>
      <c r="I101" s="196"/>
    </row>
    <row r="102" spans="1:9" ht="13.5" customHeight="1" thickBot="1">
      <c r="A102" s="512"/>
      <c r="B102" s="569"/>
      <c r="C102" s="549"/>
      <c r="D102" s="540"/>
      <c r="E102" s="230" t="s">
        <v>285</v>
      </c>
      <c r="F102" s="345"/>
      <c r="G102" s="233"/>
      <c r="H102" s="235"/>
      <c r="I102" s="192"/>
    </row>
    <row r="103" spans="2:9" ht="16.5" thickBot="1">
      <c r="B103" s="202" t="s">
        <v>218</v>
      </c>
      <c r="C103" s="45"/>
      <c r="D103" s="45"/>
      <c r="E103" s="45"/>
      <c r="F103" s="286">
        <f>F15+F46+F56+F65</f>
        <v>8980.4</v>
      </c>
      <c r="G103" s="45"/>
      <c r="H103" s="286">
        <f>H15+H46+H56+H65</f>
        <v>3250.88</v>
      </c>
      <c r="I103" s="116"/>
    </row>
    <row r="104" spans="2:9" ht="12.75">
      <c r="B104" s="45"/>
      <c r="C104" s="45"/>
      <c r="D104" s="45"/>
      <c r="E104" s="45"/>
      <c r="F104" s="45"/>
      <c r="G104" s="45"/>
      <c r="H104" s="116"/>
      <c r="I104" s="116"/>
    </row>
    <row r="105" spans="2:9" ht="13.5" thickBot="1">
      <c r="B105" s="45"/>
      <c r="C105" s="45"/>
      <c r="D105" s="45"/>
      <c r="E105" s="45"/>
      <c r="F105" s="45"/>
      <c r="G105" s="45"/>
      <c r="H105" s="116"/>
      <c r="I105" s="116"/>
    </row>
    <row r="106" spans="2:3" ht="12.75" customHeight="1">
      <c r="B106" s="542" t="s">
        <v>86</v>
      </c>
      <c r="C106" s="543"/>
    </row>
    <row r="107" spans="2:3" ht="12.75" customHeight="1" thickBot="1">
      <c r="B107" s="544"/>
      <c r="C107" s="545"/>
    </row>
    <row r="109" ht="12.75">
      <c r="B109" s="176"/>
    </row>
    <row r="110" spans="2:8" ht="27" customHeight="1">
      <c r="B110" s="536"/>
      <c r="C110" s="537"/>
      <c r="D110" s="537"/>
      <c r="E110" s="537"/>
      <c r="F110" s="537"/>
      <c r="G110" s="537"/>
      <c r="H110" s="537"/>
    </row>
  </sheetData>
  <sheetProtection password="A605" sheet="1" formatCells="0" formatColumns="0" formatRows="0" insertRows="0" deleteRows="0" selectLockedCells="1"/>
  <mergeCells count="27">
    <mergeCell ref="E2:F2"/>
    <mergeCell ref="G2:H2"/>
    <mergeCell ref="D49:D56"/>
    <mergeCell ref="C80:C88"/>
    <mergeCell ref="D80:D88"/>
    <mergeCell ref="D57:D65"/>
    <mergeCell ref="D66:D79"/>
    <mergeCell ref="B57:C65"/>
    <mergeCell ref="B66:B102"/>
    <mergeCell ref="B49:C56"/>
    <mergeCell ref="D4:D16"/>
    <mergeCell ref="B3:C3"/>
    <mergeCell ref="B4:C16"/>
    <mergeCell ref="D17:D46"/>
    <mergeCell ref="B17:C48"/>
    <mergeCell ref="B110:H110"/>
    <mergeCell ref="D89:D102"/>
    <mergeCell ref="C66:C79"/>
    <mergeCell ref="B106:C107"/>
    <mergeCell ref="C89:C102"/>
    <mergeCell ref="A89:A102"/>
    <mergeCell ref="A4:A16"/>
    <mergeCell ref="A17:A46"/>
    <mergeCell ref="A49:A56"/>
    <mergeCell ref="A57:A65"/>
    <mergeCell ref="A66:A79"/>
    <mergeCell ref="A80:A88"/>
  </mergeCells>
  <hyperlinks>
    <hyperlink ref="B106" location="'Zobrazené komentáre'!A1" display="spat na hlavnu stranku"/>
  </hyperlinks>
  <printOptions/>
  <pageMargins left="0.9448818897637796" right="0.7480314960629921" top="0.8267716535433072" bottom="0.984251968503937" header="0.3937007874015748" footer="0.5118110236220472"/>
  <pageSetup fitToHeight="0" fitToWidth="1" horizontalDpi="600" verticalDpi="600" orientation="landscape" paperSize="9" scale="6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H124"/>
  <sheetViews>
    <sheetView zoomScaleSheetLayoutView="100" workbookViewId="0" topLeftCell="A76">
      <selection activeCell="D4" sqref="D4:D24"/>
    </sheetView>
  </sheetViews>
  <sheetFormatPr defaultColWidth="9.140625" defaultRowHeight="12.75"/>
  <cols>
    <col min="1" max="1" width="7.421875" style="0" customWidth="1"/>
    <col min="2" max="2" width="35.28125" style="0" bestFit="1" customWidth="1"/>
    <col min="3" max="3" width="13.00390625" style="0" customWidth="1"/>
    <col min="4" max="4" width="7.57421875" style="120" customWidth="1"/>
    <col min="5" max="5" width="54.140625" style="120" customWidth="1"/>
    <col min="6" max="6" width="18.140625" style="0" customWidth="1"/>
    <col min="7" max="7" width="59.7109375" style="0" customWidth="1"/>
    <col min="8" max="8" width="18.57421875" style="0" customWidth="1"/>
  </cols>
  <sheetData>
    <row r="1" spans="1:8" ht="13.5" thickBot="1">
      <c r="A1" s="66"/>
      <c r="B1" s="392"/>
      <c r="C1" s="392"/>
      <c r="D1" s="392"/>
      <c r="E1" s="586"/>
      <c r="F1" s="586"/>
      <c r="G1" s="186"/>
      <c r="H1" s="200" t="s">
        <v>105</v>
      </c>
    </row>
    <row r="2" spans="1:8" ht="32.25" customHeight="1" thickBot="1">
      <c r="A2" s="188"/>
      <c r="B2" s="186"/>
      <c r="C2" s="186"/>
      <c r="D2" s="187"/>
      <c r="E2" s="550" t="s">
        <v>205</v>
      </c>
      <c r="F2" s="551"/>
      <c r="G2" s="552" t="s">
        <v>181</v>
      </c>
      <c r="H2" s="615"/>
    </row>
    <row r="3" spans="1:8" ht="38.25" customHeight="1" thickBot="1">
      <c r="A3" s="207" t="s">
        <v>111</v>
      </c>
      <c r="B3" s="587" t="s">
        <v>88</v>
      </c>
      <c r="C3" s="588"/>
      <c r="D3" s="208" t="s">
        <v>78</v>
      </c>
      <c r="E3" s="208" t="s">
        <v>64</v>
      </c>
      <c r="F3" s="209" t="s">
        <v>217</v>
      </c>
      <c r="G3" s="208" t="s">
        <v>64</v>
      </c>
      <c r="H3" s="209" t="s">
        <v>217</v>
      </c>
    </row>
    <row r="4" spans="1:8" ht="26.25" thickBot="1">
      <c r="A4" s="571" t="s">
        <v>112</v>
      </c>
      <c r="B4" s="592" t="s">
        <v>65</v>
      </c>
      <c r="C4" s="581"/>
      <c r="D4" s="589">
        <v>6</v>
      </c>
      <c r="E4" s="325" t="s">
        <v>223</v>
      </c>
      <c r="F4" s="353">
        <f>6.6*8</f>
        <v>52.8</v>
      </c>
      <c r="G4" s="239" t="s">
        <v>339</v>
      </c>
      <c r="H4" s="241">
        <v>82</v>
      </c>
    </row>
    <row r="5" spans="1:8" ht="12.75">
      <c r="A5" s="573"/>
      <c r="B5" s="593"/>
      <c r="C5" s="583"/>
      <c r="D5" s="590"/>
      <c r="E5" s="324" t="s">
        <v>274</v>
      </c>
      <c r="F5" s="353">
        <f>6.6*8</f>
        <v>52.8</v>
      </c>
      <c r="G5" s="214" t="s">
        <v>338</v>
      </c>
      <c r="H5" s="241">
        <v>82</v>
      </c>
    </row>
    <row r="6" spans="1:8" ht="12.75">
      <c r="A6" s="573"/>
      <c r="B6" s="593"/>
      <c r="C6" s="583"/>
      <c r="D6" s="590"/>
      <c r="E6" s="324" t="s">
        <v>275</v>
      </c>
      <c r="F6" s="353">
        <f>6.6*8</f>
        <v>52.8</v>
      </c>
      <c r="G6" s="214"/>
      <c r="H6" s="227"/>
    </row>
    <row r="7" spans="1:8" ht="12.75">
      <c r="A7" s="573"/>
      <c r="B7" s="593"/>
      <c r="C7" s="583"/>
      <c r="D7" s="590"/>
      <c r="E7" s="361" t="s">
        <v>337</v>
      </c>
      <c r="F7" s="353">
        <v>149</v>
      </c>
      <c r="G7" s="214"/>
      <c r="H7" s="227"/>
    </row>
    <row r="8" spans="1:8" ht="12.75">
      <c r="A8" s="573"/>
      <c r="B8" s="593"/>
      <c r="C8" s="583"/>
      <c r="D8" s="590"/>
      <c r="E8" s="361"/>
      <c r="F8" s="353"/>
      <c r="G8" s="214"/>
      <c r="H8" s="227"/>
    </row>
    <row r="9" spans="1:8" ht="12.75">
      <c r="A9" s="573"/>
      <c r="B9" s="593"/>
      <c r="C9" s="583"/>
      <c r="D9" s="590"/>
      <c r="E9" s="324"/>
      <c r="F9" s="353"/>
      <c r="G9" s="214"/>
      <c r="H9" s="227"/>
    </row>
    <row r="10" spans="1:8" ht="15.75">
      <c r="A10" s="573"/>
      <c r="B10" s="593"/>
      <c r="C10" s="583"/>
      <c r="D10" s="590"/>
      <c r="E10" s="349"/>
      <c r="F10" s="353"/>
      <c r="G10" s="214"/>
      <c r="H10" s="227"/>
    </row>
    <row r="11" spans="1:8" ht="12.75">
      <c r="A11" s="573"/>
      <c r="B11" s="593"/>
      <c r="C11" s="583"/>
      <c r="D11" s="590"/>
      <c r="E11" s="350"/>
      <c r="F11" s="353"/>
      <c r="G11" s="214"/>
      <c r="H11" s="227"/>
    </row>
    <row r="12" spans="1:8" ht="12.75">
      <c r="A12" s="573"/>
      <c r="B12" s="593"/>
      <c r="C12" s="583"/>
      <c r="D12" s="590"/>
      <c r="E12" s="351"/>
      <c r="F12" s="353"/>
      <c r="G12" s="214"/>
      <c r="H12" s="227"/>
    </row>
    <row r="13" spans="1:8" ht="12.75">
      <c r="A13" s="573"/>
      <c r="B13" s="593"/>
      <c r="C13" s="583"/>
      <c r="D13" s="590"/>
      <c r="E13" s="324"/>
      <c r="F13" s="353"/>
      <c r="G13" s="214"/>
      <c r="H13" s="227"/>
    </row>
    <row r="14" spans="1:8" ht="12.75">
      <c r="A14" s="573"/>
      <c r="B14" s="593"/>
      <c r="C14" s="583"/>
      <c r="D14" s="590"/>
      <c r="E14" s="352" t="s">
        <v>324</v>
      </c>
      <c r="F14" s="353"/>
      <c r="G14" s="214"/>
      <c r="H14" s="227"/>
    </row>
    <row r="15" spans="1:8" ht="12.75">
      <c r="A15" s="573"/>
      <c r="B15" s="593"/>
      <c r="C15" s="583"/>
      <c r="D15" s="590"/>
      <c r="E15" s="324"/>
      <c r="F15" s="353"/>
      <c r="G15" s="214"/>
      <c r="H15" s="227"/>
    </row>
    <row r="16" spans="1:8" ht="12.75">
      <c r="A16" s="573"/>
      <c r="B16" s="593"/>
      <c r="C16" s="583"/>
      <c r="D16" s="590"/>
      <c r="E16" s="333"/>
      <c r="F16" s="353"/>
      <c r="G16" s="214"/>
      <c r="H16" s="227"/>
    </row>
    <row r="17" spans="1:8" ht="12.75">
      <c r="A17" s="573"/>
      <c r="B17" s="593"/>
      <c r="C17" s="583"/>
      <c r="D17" s="590"/>
      <c r="E17" s="348"/>
      <c r="F17" s="353"/>
      <c r="G17" s="214"/>
      <c r="H17" s="227"/>
    </row>
    <row r="18" spans="1:8" ht="12.75">
      <c r="A18" s="573"/>
      <c r="B18" s="593"/>
      <c r="C18" s="583"/>
      <c r="D18" s="590"/>
      <c r="E18" s="348"/>
      <c r="F18" s="222"/>
      <c r="G18" s="214"/>
      <c r="H18" s="227"/>
    </row>
    <row r="19" spans="1:8" ht="12.75">
      <c r="A19" s="573"/>
      <c r="B19" s="593"/>
      <c r="C19" s="583"/>
      <c r="D19" s="590"/>
      <c r="E19" s="348"/>
      <c r="F19" s="222"/>
      <c r="G19" s="214"/>
      <c r="H19" s="227"/>
    </row>
    <row r="20" spans="1:8" ht="12.75">
      <c r="A20" s="573"/>
      <c r="B20" s="593"/>
      <c r="C20" s="583"/>
      <c r="D20" s="590"/>
      <c r="E20" s="348"/>
      <c r="F20" s="222"/>
      <c r="G20" s="214"/>
      <c r="H20" s="227"/>
    </row>
    <row r="21" spans="1:8" ht="12.75">
      <c r="A21" s="573"/>
      <c r="B21" s="593"/>
      <c r="C21" s="583"/>
      <c r="D21" s="590"/>
      <c r="E21" s="348"/>
      <c r="F21" s="222"/>
      <c r="G21" s="214"/>
      <c r="H21" s="227"/>
    </row>
    <row r="22" spans="1:8" ht="45">
      <c r="A22" s="573"/>
      <c r="B22" s="593"/>
      <c r="C22" s="583"/>
      <c r="D22" s="590"/>
      <c r="E22" s="347" t="s">
        <v>291</v>
      </c>
      <c r="F22" s="222"/>
      <c r="G22" s="214"/>
      <c r="H22" s="227"/>
    </row>
    <row r="23" spans="1:8" ht="15.75">
      <c r="A23" s="573"/>
      <c r="B23" s="593"/>
      <c r="C23" s="583"/>
      <c r="D23" s="590"/>
      <c r="E23" s="349"/>
      <c r="F23" s="222"/>
      <c r="G23" s="214"/>
      <c r="H23" s="227"/>
    </row>
    <row r="24" spans="1:8" ht="13.5" thickBot="1">
      <c r="A24" s="574"/>
      <c r="B24" s="594"/>
      <c r="C24" s="585"/>
      <c r="D24" s="591"/>
      <c r="E24" s="267" t="s">
        <v>218</v>
      </c>
      <c r="F24" s="268">
        <f>SUM(F4:F23)</f>
        <v>307.4</v>
      </c>
      <c r="G24" s="267"/>
      <c r="H24" s="274">
        <f>SUM(H4:H23)</f>
        <v>164</v>
      </c>
    </row>
    <row r="25" spans="1:8" ht="25.5">
      <c r="A25" s="576" t="s">
        <v>113</v>
      </c>
      <c r="B25" s="606" t="s">
        <v>145</v>
      </c>
      <c r="C25" s="597"/>
      <c r="D25" s="578">
        <v>6</v>
      </c>
      <c r="E25" s="213"/>
      <c r="F25" s="221"/>
      <c r="G25" s="327" t="s">
        <v>294</v>
      </c>
      <c r="H25" s="289">
        <v>100</v>
      </c>
    </row>
    <row r="26" spans="1:8" ht="25.5">
      <c r="A26" s="573"/>
      <c r="B26" s="582"/>
      <c r="C26" s="583"/>
      <c r="D26" s="578"/>
      <c r="E26" s="214"/>
      <c r="F26" s="222"/>
      <c r="G26" s="327" t="s">
        <v>295</v>
      </c>
      <c r="H26" s="228">
        <v>226</v>
      </c>
    </row>
    <row r="27" spans="1:8" ht="12.75">
      <c r="A27" s="573"/>
      <c r="B27" s="582"/>
      <c r="C27" s="583"/>
      <c r="D27" s="578"/>
      <c r="E27" s="214"/>
      <c r="F27" s="222"/>
      <c r="G27" s="214" t="s">
        <v>296</v>
      </c>
      <c r="H27" s="228">
        <v>100</v>
      </c>
    </row>
    <row r="28" spans="1:8" ht="25.5">
      <c r="A28" s="573"/>
      <c r="B28" s="582"/>
      <c r="C28" s="583"/>
      <c r="D28" s="578"/>
      <c r="E28" s="214"/>
      <c r="F28" s="222"/>
      <c r="G28" s="326" t="s">
        <v>297</v>
      </c>
      <c r="H28" s="228">
        <v>126</v>
      </c>
    </row>
    <row r="29" spans="1:8" ht="12.75">
      <c r="A29" s="573"/>
      <c r="B29" s="582"/>
      <c r="C29" s="583"/>
      <c r="D29" s="578"/>
      <c r="E29" s="214"/>
      <c r="F29" s="222"/>
      <c r="G29" s="214" t="s">
        <v>296</v>
      </c>
      <c r="H29" s="228">
        <v>100</v>
      </c>
    </row>
    <row r="30" spans="1:8" ht="25.5">
      <c r="A30" s="573"/>
      <c r="B30" s="582"/>
      <c r="C30" s="583"/>
      <c r="D30" s="578"/>
      <c r="E30" s="214"/>
      <c r="F30" s="222"/>
      <c r="G30" s="326" t="s">
        <v>297</v>
      </c>
      <c r="H30" s="228">
        <v>100</v>
      </c>
    </row>
    <row r="31" spans="1:8" ht="12.75">
      <c r="A31" s="573"/>
      <c r="B31" s="582"/>
      <c r="C31" s="583"/>
      <c r="D31" s="578"/>
      <c r="E31" s="214"/>
      <c r="F31" s="222"/>
      <c r="G31" s="214"/>
      <c r="H31" s="228"/>
    </row>
    <row r="32" spans="1:8" ht="12.75">
      <c r="A32" s="573"/>
      <c r="B32" s="582"/>
      <c r="C32" s="583"/>
      <c r="D32" s="578"/>
      <c r="E32" s="214"/>
      <c r="F32" s="222"/>
      <c r="G32" s="214"/>
      <c r="H32" s="228"/>
    </row>
    <row r="33" spans="1:8" ht="12.75">
      <c r="A33" s="573"/>
      <c r="B33" s="582"/>
      <c r="C33" s="583"/>
      <c r="D33" s="578"/>
      <c r="E33" s="214"/>
      <c r="F33" s="222"/>
      <c r="G33" s="214"/>
      <c r="H33" s="227"/>
    </row>
    <row r="34" spans="1:8" ht="13.5" thickBot="1">
      <c r="A34" s="574"/>
      <c r="B34" s="584"/>
      <c r="C34" s="585"/>
      <c r="D34" s="579"/>
      <c r="E34" s="271" t="s">
        <v>218</v>
      </c>
      <c r="F34" s="268">
        <f>SUM(F25:F33)</f>
        <v>0</v>
      </c>
      <c r="G34" s="242"/>
      <c r="H34" s="274">
        <f>SUM(H25:H33)</f>
        <v>752</v>
      </c>
    </row>
    <row r="35" spans="1:8" ht="12.75">
      <c r="A35" s="571" t="s">
        <v>114</v>
      </c>
      <c r="B35" s="580" t="s">
        <v>66</v>
      </c>
      <c r="C35" s="581"/>
      <c r="D35" s="577"/>
      <c r="E35" s="239"/>
      <c r="F35" s="240"/>
      <c r="G35" s="239"/>
      <c r="H35" s="241"/>
    </row>
    <row r="36" spans="1:8" ht="12.75">
      <c r="A36" s="572"/>
      <c r="B36" s="596"/>
      <c r="C36" s="597"/>
      <c r="D36" s="578"/>
      <c r="E36" s="213"/>
      <c r="F36" s="221"/>
      <c r="G36" s="213"/>
      <c r="H36" s="234"/>
    </row>
    <row r="37" spans="1:8" ht="12.75">
      <c r="A37" s="572"/>
      <c r="B37" s="596"/>
      <c r="C37" s="597"/>
      <c r="D37" s="578"/>
      <c r="E37" s="213"/>
      <c r="F37" s="221"/>
      <c r="G37" s="213"/>
      <c r="H37" s="234"/>
    </row>
    <row r="38" spans="1:8" ht="12.75">
      <c r="A38" s="573"/>
      <c r="B38" s="582"/>
      <c r="C38" s="583"/>
      <c r="D38" s="578"/>
      <c r="E38" s="214"/>
      <c r="F38" s="222"/>
      <c r="G38" s="214"/>
      <c r="H38" s="227"/>
    </row>
    <row r="39" spans="1:8" ht="12.75">
      <c r="A39" s="573"/>
      <c r="B39" s="582"/>
      <c r="C39" s="583"/>
      <c r="D39" s="578"/>
      <c r="E39" s="214"/>
      <c r="F39" s="222"/>
      <c r="G39" s="214"/>
      <c r="H39" s="227"/>
    </row>
    <row r="40" spans="1:8" ht="13.5" thickBot="1">
      <c r="A40" s="574"/>
      <c r="B40" s="584"/>
      <c r="C40" s="585"/>
      <c r="D40" s="579"/>
      <c r="E40" s="267" t="s">
        <v>218</v>
      </c>
      <c r="F40" s="268">
        <f>SUM(F35:F39)</f>
        <v>0</v>
      </c>
      <c r="G40" s="242"/>
      <c r="H40" s="274">
        <f>SUM(H35:H39)</f>
        <v>0</v>
      </c>
    </row>
    <row r="41" spans="1:8" ht="12.75">
      <c r="A41" s="572" t="s">
        <v>115</v>
      </c>
      <c r="B41" s="596" t="s">
        <v>164</v>
      </c>
      <c r="C41" s="597"/>
      <c r="D41" s="578"/>
      <c r="E41" s="213"/>
      <c r="F41" s="221"/>
      <c r="G41" s="213"/>
      <c r="H41" s="234"/>
    </row>
    <row r="42" spans="1:8" ht="12.75">
      <c r="A42" s="572"/>
      <c r="B42" s="596"/>
      <c r="C42" s="597"/>
      <c r="D42" s="578"/>
      <c r="E42" s="213"/>
      <c r="F42" s="221"/>
      <c r="G42" s="213"/>
      <c r="H42" s="234"/>
    </row>
    <row r="43" spans="1:8" ht="12.75">
      <c r="A43" s="573"/>
      <c r="B43" s="582"/>
      <c r="C43" s="583"/>
      <c r="D43" s="578"/>
      <c r="E43" s="214"/>
      <c r="F43" s="222"/>
      <c r="G43" s="214"/>
      <c r="H43" s="227"/>
    </row>
    <row r="44" spans="1:8" ht="12.75">
      <c r="A44" s="573"/>
      <c r="B44" s="582"/>
      <c r="C44" s="583"/>
      <c r="D44" s="578"/>
      <c r="E44" s="214"/>
      <c r="F44" s="222"/>
      <c r="G44" s="214"/>
      <c r="H44" s="227"/>
    </row>
    <row r="45" spans="1:8" ht="13.5" thickBot="1">
      <c r="A45" s="575"/>
      <c r="B45" s="620"/>
      <c r="C45" s="621"/>
      <c r="D45" s="578"/>
      <c r="E45" s="307" t="s">
        <v>218</v>
      </c>
      <c r="F45" s="272">
        <f>SUM(F41:F44)</f>
        <v>0</v>
      </c>
      <c r="G45" s="243"/>
      <c r="H45" s="273">
        <f>SUM(H41:H44)</f>
        <v>0</v>
      </c>
    </row>
    <row r="46" spans="1:8" ht="12.75">
      <c r="A46" s="571" t="s">
        <v>116</v>
      </c>
      <c r="B46" s="580" t="s">
        <v>161</v>
      </c>
      <c r="C46" s="581"/>
      <c r="D46" s="577">
        <v>2</v>
      </c>
      <c r="E46" s="239" t="s">
        <v>309</v>
      </c>
      <c r="F46" s="240">
        <v>150</v>
      </c>
      <c r="G46" s="239"/>
      <c r="H46" s="241"/>
    </row>
    <row r="47" spans="1:8" ht="12.75">
      <c r="A47" s="573"/>
      <c r="B47" s="582"/>
      <c r="C47" s="583"/>
      <c r="D47" s="578"/>
      <c r="E47" s="214" t="s">
        <v>310</v>
      </c>
      <c r="F47" s="222">
        <v>150</v>
      </c>
      <c r="G47" s="214"/>
      <c r="H47" s="227"/>
    </row>
    <row r="48" spans="1:8" ht="12.75">
      <c r="A48" s="573"/>
      <c r="B48" s="582"/>
      <c r="C48" s="583"/>
      <c r="D48" s="578"/>
      <c r="E48" s="214"/>
      <c r="F48" s="222"/>
      <c r="G48" s="214"/>
      <c r="H48" s="227"/>
    </row>
    <row r="49" spans="1:8" ht="12.75">
      <c r="A49" s="573"/>
      <c r="B49" s="582"/>
      <c r="C49" s="583"/>
      <c r="D49" s="578"/>
      <c r="E49" s="214"/>
      <c r="F49" s="222"/>
      <c r="G49" s="214"/>
      <c r="H49" s="229"/>
    </row>
    <row r="50" spans="1:8" ht="13.5" thickBot="1">
      <c r="A50" s="574"/>
      <c r="B50" s="584"/>
      <c r="C50" s="585"/>
      <c r="D50" s="579"/>
      <c r="E50" s="308" t="s">
        <v>218</v>
      </c>
      <c r="F50" s="268">
        <f>SUM(F46:F49)</f>
        <v>300</v>
      </c>
      <c r="G50" s="275"/>
      <c r="H50" s="270">
        <f>SUM(H46:H49)</f>
        <v>0</v>
      </c>
    </row>
    <row r="51" spans="1:8" ht="12.75">
      <c r="A51" s="571" t="s">
        <v>117</v>
      </c>
      <c r="B51" s="598" t="s">
        <v>69</v>
      </c>
      <c r="C51" s="599"/>
      <c r="D51" s="577"/>
      <c r="E51" s="248"/>
      <c r="F51" s="240"/>
      <c r="G51" s="248"/>
      <c r="H51" s="249"/>
    </row>
    <row r="52" spans="1:8" ht="12.75">
      <c r="A52" s="573"/>
      <c r="B52" s="600"/>
      <c r="C52" s="601"/>
      <c r="D52" s="578"/>
      <c r="E52" s="215"/>
      <c r="F52" s="222"/>
      <c r="G52" s="215"/>
      <c r="H52" s="229"/>
    </row>
    <row r="53" spans="1:8" ht="12.75">
      <c r="A53" s="573"/>
      <c r="B53" s="600"/>
      <c r="C53" s="601"/>
      <c r="D53" s="578"/>
      <c r="E53" s="215"/>
      <c r="F53" s="222"/>
      <c r="G53" s="215"/>
      <c r="H53" s="229"/>
    </row>
    <row r="54" spans="1:8" ht="12.75">
      <c r="A54" s="573"/>
      <c r="B54" s="600"/>
      <c r="C54" s="601"/>
      <c r="D54" s="578"/>
      <c r="E54" s="215"/>
      <c r="F54" s="222"/>
      <c r="G54" s="215"/>
      <c r="H54" s="229"/>
    </row>
    <row r="55" spans="1:8" ht="13.5" thickBot="1">
      <c r="A55" s="574"/>
      <c r="B55" s="602"/>
      <c r="C55" s="603"/>
      <c r="D55" s="579"/>
      <c r="E55" s="307" t="s">
        <v>218</v>
      </c>
      <c r="F55" s="268">
        <f>SUM(F51:F54)</f>
        <v>0</v>
      </c>
      <c r="G55" s="275"/>
      <c r="H55" s="270">
        <f>SUM(H51:H54)</f>
        <v>0</v>
      </c>
    </row>
    <row r="56" spans="1:8" ht="12.75">
      <c r="A56" s="571" t="s">
        <v>118</v>
      </c>
      <c r="B56" s="580" t="s">
        <v>70</v>
      </c>
      <c r="C56" s="581"/>
      <c r="D56" s="577"/>
      <c r="E56" s="248"/>
      <c r="F56" s="240"/>
      <c r="G56" s="248"/>
      <c r="H56" s="249"/>
    </row>
    <row r="57" spans="1:8" ht="12.75">
      <c r="A57" s="573"/>
      <c r="B57" s="582"/>
      <c r="C57" s="583"/>
      <c r="D57" s="578"/>
      <c r="E57" s="215"/>
      <c r="F57" s="222"/>
      <c r="G57" s="215"/>
      <c r="H57" s="229"/>
    </row>
    <row r="58" spans="1:8" ht="12.75">
      <c r="A58" s="573"/>
      <c r="B58" s="582"/>
      <c r="C58" s="583"/>
      <c r="D58" s="578"/>
      <c r="E58" s="215"/>
      <c r="F58" s="222"/>
      <c r="G58" s="215"/>
      <c r="H58" s="229"/>
    </row>
    <row r="59" spans="1:8" ht="12.75">
      <c r="A59" s="573"/>
      <c r="B59" s="582"/>
      <c r="C59" s="583"/>
      <c r="D59" s="578"/>
      <c r="E59" s="214"/>
      <c r="F59" s="222"/>
      <c r="G59" s="214"/>
      <c r="H59" s="229"/>
    </row>
    <row r="60" spans="1:8" ht="13.5" thickBot="1">
      <c r="A60" s="574"/>
      <c r="B60" s="584"/>
      <c r="C60" s="585"/>
      <c r="D60" s="579"/>
      <c r="E60" s="307" t="s">
        <v>218</v>
      </c>
      <c r="F60" s="268">
        <f>SUM(F56:F59)</f>
        <v>0</v>
      </c>
      <c r="G60" s="242"/>
      <c r="H60" s="270">
        <f>SUM(H56:H59)</f>
        <v>0</v>
      </c>
    </row>
    <row r="61" spans="1:8" ht="12.75">
      <c r="A61" s="237" t="s">
        <v>119</v>
      </c>
      <c r="B61" s="592" t="s">
        <v>71</v>
      </c>
      <c r="C61" s="236" t="s">
        <v>81</v>
      </c>
      <c r="D61" s="250"/>
      <c r="E61" s="239"/>
      <c r="F61" s="240"/>
      <c r="G61" s="239"/>
      <c r="H61" s="249"/>
    </row>
    <row r="62" spans="1:8" ht="12.75">
      <c r="A62" s="122" t="s">
        <v>120</v>
      </c>
      <c r="B62" s="593"/>
      <c r="C62" s="57" t="s">
        <v>82</v>
      </c>
      <c r="D62" s="118"/>
      <c r="E62" s="214"/>
      <c r="F62" s="222"/>
      <c r="G62" s="214"/>
      <c r="H62" s="229"/>
    </row>
    <row r="63" spans="1:8" ht="13.5" thickBot="1">
      <c r="A63" s="238" t="s">
        <v>121</v>
      </c>
      <c r="B63" s="594"/>
      <c r="C63" s="251" t="s">
        <v>83</v>
      </c>
      <c r="D63" s="252"/>
      <c r="E63" s="245"/>
      <c r="F63" s="246"/>
      <c r="G63" s="245"/>
      <c r="H63" s="247"/>
    </row>
    <row r="64" spans="1:8" ht="12.75">
      <c r="A64" s="237" t="s">
        <v>122</v>
      </c>
      <c r="B64" s="592" t="s">
        <v>72</v>
      </c>
      <c r="C64" s="236" t="s">
        <v>81</v>
      </c>
      <c r="D64" s="250"/>
      <c r="E64" s="239"/>
      <c r="F64" s="240"/>
      <c r="G64" s="239"/>
      <c r="H64" s="249"/>
    </row>
    <row r="65" spans="1:8" ht="12.75">
      <c r="A65" s="122" t="s">
        <v>123</v>
      </c>
      <c r="B65" s="593"/>
      <c r="C65" s="57" t="s">
        <v>82</v>
      </c>
      <c r="D65" s="118"/>
      <c r="E65" s="214"/>
      <c r="F65" s="222"/>
      <c r="G65" s="214"/>
      <c r="H65" s="229"/>
    </row>
    <row r="66" spans="1:8" ht="13.5" thickBot="1">
      <c r="A66" s="238" t="s">
        <v>124</v>
      </c>
      <c r="B66" s="594"/>
      <c r="C66" s="251" t="s">
        <v>83</v>
      </c>
      <c r="D66" s="252"/>
      <c r="E66" s="245"/>
      <c r="F66" s="246"/>
      <c r="G66" s="245"/>
      <c r="H66" s="247"/>
    </row>
    <row r="67" spans="1:8" ht="25.5">
      <c r="A67" s="237" t="s">
        <v>125</v>
      </c>
      <c r="B67" s="592" t="s">
        <v>178</v>
      </c>
      <c r="C67" s="236" t="s">
        <v>81</v>
      </c>
      <c r="D67" s="250">
        <v>2</v>
      </c>
      <c r="E67" s="354" t="s">
        <v>298</v>
      </c>
      <c r="F67" s="254">
        <f>10</f>
        <v>10</v>
      </c>
      <c r="G67" s="253"/>
      <c r="H67" s="241"/>
    </row>
    <row r="68" spans="1:8" ht="11.25" customHeight="1">
      <c r="A68" s="122" t="s">
        <v>126</v>
      </c>
      <c r="B68" s="593"/>
      <c r="C68" s="57" t="s">
        <v>82</v>
      </c>
      <c r="D68" s="118"/>
      <c r="E68" s="216"/>
      <c r="F68" s="223"/>
      <c r="G68" s="216"/>
      <c r="H68" s="310"/>
    </row>
    <row r="69" spans="1:8" ht="13.5" thickBot="1">
      <c r="A69" s="238" t="s">
        <v>127</v>
      </c>
      <c r="B69" s="594"/>
      <c r="C69" s="251" t="s">
        <v>83</v>
      </c>
      <c r="D69" s="118">
        <v>1</v>
      </c>
      <c r="E69" s="355" t="s">
        <v>299</v>
      </c>
      <c r="F69" s="255">
        <v>10</v>
      </c>
      <c r="G69" s="230"/>
      <c r="H69" s="235"/>
    </row>
    <row r="70" spans="1:8" ht="12.75">
      <c r="A70" s="572" t="s">
        <v>128</v>
      </c>
      <c r="B70" s="616" t="s">
        <v>110</v>
      </c>
      <c r="C70" s="581"/>
      <c r="D70" s="617">
        <v>5</v>
      </c>
      <c r="E70" s="331" t="s">
        <v>300</v>
      </c>
      <c r="F70" s="343">
        <f aca="true" t="shared" si="0" ref="F70:F75">6.6*2</f>
        <v>13.2</v>
      </c>
      <c r="G70" s="253"/>
      <c r="H70" s="244"/>
    </row>
    <row r="71" spans="1:8" ht="12.75">
      <c r="A71" s="573"/>
      <c r="B71" s="593"/>
      <c r="C71" s="583"/>
      <c r="D71" s="618"/>
      <c r="E71" s="331" t="s">
        <v>301</v>
      </c>
      <c r="F71" s="343">
        <f t="shared" si="0"/>
        <v>13.2</v>
      </c>
      <c r="G71" s="216"/>
      <c r="H71" s="227"/>
    </row>
    <row r="72" spans="1:8" ht="12.75">
      <c r="A72" s="573"/>
      <c r="B72" s="593"/>
      <c r="C72" s="583"/>
      <c r="D72" s="618"/>
      <c r="E72" s="331" t="s">
        <v>302</v>
      </c>
      <c r="F72" s="343">
        <f t="shared" si="0"/>
        <v>13.2</v>
      </c>
      <c r="G72" s="216"/>
      <c r="H72" s="227"/>
    </row>
    <row r="73" spans="1:8" ht="12.75">
      <c r="A73" s="573"/>
      <c r="B73" s="593"/>
      <c r="C73" s="583"/>
      <c r="D73" s="618"/>
      <c r="E73" s="331" t="s">
        <v>303</v>
      </c>
      <c r="F73" s="343">
        <f t="shared" si="0"/>
        <v>13.2</v>
      </c>
      <c r="G73" s="216"/>
      <c r="H73" s="227"/>
    </row>
    <row r="74" spans="1:8" ht="24">
      <c r="A74" s="573"/>
      <c r="B74" s="593"/>
      <c r="C74" s="583"/>
      <c r="D74" s="618"/>
      <c r="E74" s="356" t="s">
        <v>304</v>
      </c>
      <c r="F74" s="343">
        <f t="shared" si="0"/>
        <v>13.2</v>
      </c>
      <c r="G74" s="216"/>
      <c r="H74" s="227"/>
    </row>
    <row r="75" spans="1:8" ht="16.5">
      <c r="A75" s="573"/>
      <c r="B75" s="593"/>
      <c r="C75" s="583"/>
      <c r="D75" s="618"/>
      <c r="E75" s="357" t="s">
        <v>305</v>
      </c>
      <c r="F75" s="343">
        <f t="shared" si="0"/>
        <v>13.2</v>
      </c>
      <c r="G75" s="216"/>
      <c r="H75" s="227"/>
    </row>
    <row r="76" spans="1:8" ht="12.75">
      <c r="A76" s="573"/>
      <c r="B76" s="593"/>
      <c r="C76" s="583"/>
      <c r="D76" s="618"/>
      <c r="E76" s="216"/>
      <c r="F76" s="223"/>
      <c r="G76" s="216"/>
      <c r="H76" s="227"/>
    </row>
    <row r="77" spans="1:8" ht="12.75">
      <c r="A77" s="573"/>
      <c r="B77" s="593"/>
      <c r="C77" s="583"/>
      <c r="D77" s="618"/>
      <c r="E77" s="216"/>
      <c r="F77" s="223"/>
      <c r="G77" s="216"/>
      <c r="H77" s="227"/>
    </row>
    <row r="78" spans="1:8" ht="12.75">
      <c r="A78" s="573"/>
      <c r="B78" s="593"/>
      <c r="C78" s="583"/>
      <c r="D78" s="618"/>
      <c r="E78" s="216"/>
      <c r="F78" s="223"/>
      <c r="G78" s="216"/>
      <c r="H78" s="227"/>
    </row>
    <row r="79" spans="1:8" ht="12.75">
      <c r="A79" s="573"/>
      <c r="B79" s="593"/>
      <c r="C79" s="583"/>
      <c r="D79" s="618"/>
      <c r="E79" s="216"/>
      <c r="F79" s="223"/>
      <c r="G79" s="216"/>
      <c r="H79" s="227"/>
    </row>
    <row r="80" spans="1:8" ht="12.75">
      <c r="A80" s="573"/>
      <c r="B80" s="593"/>
      <c r="C80" s="583"/>
      <c r="D80" s="618"/>
      <c r="E80" s="216"/>
      <c r="F80" s="223"/>
      <c r="G80" s="216"/>
      <c r="H80" s="227"/>
    </row>
    <row r="81" spans="1:8" ht="12.75">
      <c r="A81" s="573"/>
      <c r="B81" s="593"/>
      <c r="C81" s="583"/>
      <c r="D81" s="618"/>
      <c r="E81" s="216"/>
      <c r="F81" s="223"/>
      <c r="G81" s="216"/>
      <c r="H81" s="227"/>
    </row>
    <row r="82" spans="1:8" ht="12.75">
      <c r="A82" s="573"/>
      <c r="B82" s="593"/>
      <c r="C82" s="583"/>
      <c r="D82" s="618"/>
      <c r="E82" s="216"/>
      <c r="F82" s="223"/>
      <c r="G82" s="216"/>
      <c r="H82" s="227"/>
    </row>
    <row r="83" spans="1:8" ht="13.5" thickBot="1">
      <c r="A83" s="573"/>
      <c r="B83" s="594"/>
      <c r="C83" s="585"/>
      <c r="D83" s="619"/>
      <c r="E83" s="309" t="s">
        <v>218</v>
      </c>
      <c r="F83" s="276">
        <f>SUM(F70:F82)</f>
        <v>79.2</v>
      </c>
      <c r="G83" s="251"/>
      <c r="H83" s="274">
        <f>SUM(H70:H82)</f>
        <v>0</v>
      </c>
    </row>
    <row r="84" spans="1:8" ht="12.75" customHeight="1">
      <c r="A84" s="573" t="s">
        <v>129</v>
      </c>
      <c r="B84" s="613" t="s">
        <v>73</v>
      </c>
      <c r="C84" s="599"/>
      <c r="D84" s="577">
        <v>5</v>
      </c>
      <c r="E84" s="331" t="s">
        <v>306</v>
      </c>
      <c r="F84" s="343">
        <f>7*20</f>
        <v>140</v>
      </c>
      <c r="G84" s="331"/>
      <c r="H84" s="228"/>
    </row>
    <row r="85" spans="1:8" ht="12.75" customHeight="1">
      <c r="A85" s="573"/>
      <c r="B85" s="614"/>
      <c r="C85" s="601"/>
      <c r="D85" s="578"/>
      <c r="E85" s="333" t="s">
        <v>307</v>
      </c>
      <c r="F85" s="343">
        <v>50</v>
      </c>
      <c r="G85" s="331"/>
      <c r="H85" s="228"/>
    </row>
    <row r="86" spans="1:8" ht="12.75" customHeight="1">
      <c r="A86" s="573"/>
      <c r="B86" s="614"/>
      <c r="C86" s="601"/>
      <c r="D86" s="578"/>
      <c r="E86" s="331" t="s">
        <v>257</v>
      </c>
      <c r="F86" s="343">
        <v>100</v>
      </c>
      <c r="G86" s="331" t="s">
        <v>257</v>
      </c>
      <c r="H86" s="228">
        <v>62.14</v>
      </c>
    </row>
    <row r="87" spans="1:8" ht="12.75">
      <c r="A87" s="573"/>
      <c r="B87" s="614"/>
      <c r="C87" s="601"/>
      <c r="D87" s="578"/>
      <c r="E87" s="333" t="s">
        <v>258</v>
      </c>
      <c r="F87" s="224">
        <v>50</v>
      </c>
      <c r="G87" s="219"/>
      <c r="H87" s="311"/>
    </row>
    <row r="88" spans="1:8" ht="12.75">
      <c r="A88" s="573"/>
      <c r="B88" s="614"/>
      <c r="C88" s="601"/>
      <c r="D88" s="578"/>
      <c r="E88" s="217" t="s">
        <v>259</v>
      </c>
      <c r="F88" s="358">
        <v>45</v>
      </c>
      <c r="G88" s="219"/>
      <c r="H88" s="311"/>
    </row>
    <row r="89" spans="1:8" ht="12.75">
      <c r="A89" s="573"/>
      <c r="B89" s="614"/>
      <c r="C89" s="601"/>
      <c r="D89" s="578"/>
      <c r="E89" s="333"/>
      <c r="F89" s="328"/>
      <c r="G89" s="328"/>
      <c r="H89" s="328"/>
    </row>
    <row r="90" spans="1:8" ht="12.75">
      <c r="A90" s="573"/>
      <c r="B90" s="614"/>
      <c r="C90" s="601"/>
      <c r="D90" s="578"/>
      <c r="E90" s="218"/>
      <c r="F90" s="225"/>
      <c r="G90" s="219"/>
      <c r="H90" s="311"/>
    </row>
    <row r="91" spans="1:8" ht="13.5" thickBot="1">
      <c r="A91" s="575"/>
      <c r="B91" s="614"/>
      <c r="C91" s="601"/>
      <c r="D91" s="579"/>
      <c r="E91" s="307" t="s">
        <v>218</v>
      </c>
      <c r="F91" s="277">
        <f>SUM(F84:F90)</f>
        <v>385</v>
      </c>
      <c r="G91" s="278"/>
      <c r="H91" s="279">
        <f>SUM(H84:H90)</f>
        <v>62.14</v>
      </c>
    </row>
    <row r="92" spans="1:8" ht="13.5" thickBot="1">
      <c r="A92" s="571" t="s">
        <v>130</v>
      </c>
      <c r="B92" s="580" t="s">
        <v>179</v>
      </c>
      <c r="C92" s="581"/>
      <c r="D92" s="577">
        <v>2</v>
      </c>
      <c r="E92" s="259" t="s">
        <v>311</v>
      </c>
      <c r="F92" s="260">
        <f>8*12*2</f>
        <v>192</v>
      </c>
      <c r="G92" s="261"/>
      <c r="H92" s="312"/>
    </row>
    <row r="93" spans="1:8" ht="12.75">
      <c r="A93" s="572"/>
      <c r="B93" s="596"/>
      <c r="C93" s="597"/>
      <c r="D93" s="578"/>
      <c r="E93" s="217" t="s">
        <v>312</v>
      </c>
      <c r="F93" s="260">
        <f>8*12*2</f>
        <v>192</v>
      </c>
      <c r="G93" s="257"/>
      <c r="H93" s="313"/>
    </row>
    <row r="94" spans="1:8" ht="12.75">
      <c r="A94" s="572"/>
      <c r="B94" s="596"/>
      <c r="C94" s="597"/>
      <c r="D94" s="578"/>
      <c r="E94" s="217"/>
      <c r="F94" s="256"/>
      <c r="G94" s="257"/>
      <c r="H94" s="313"/>
    </row>
    <row r="95" spans="1:8" ht="12.75">
      <c r="A95" s="572"/>
      <c r="B95" s="596"/>
      <c r="C95" s="597"/>
      <c r="D95" s="578"/>
      <c r="E95" s="217"/>
      <c r="F95" s="256"/>
      <c r="G95" s="257"/>
      <c r="H95" s="313"/>
    </row>
    <row r="96" spans="1:8" ht="12.75">
      <c r="A96" s="572"/>
      <c r="B96" s="596"/>
      <c r="C96" s="597"/>
      <c r="D96" s="578"/>
      <c r="E96" s="217"/>
      <c r="F96" s="256"/>
      <c r="G96" s="257"/>
      <c r="H96" s="313"/>
    </row>
    <row r="97" spans="1:8" ht="12.75">
      <c r="A97" s="573"/>
      <c r="B97" s="582"/>
      <c r="C97" s="583"/>
      <c r="D97" s="578"/>
      <c r="E97" s="218"/>
      <c r="F97" s="226"/>
      <c r="G97" s="219"/>
      <c r="H97" s="311"/>
    </row>
    <row r="98" spans="1:8" ht="12.75">
      <c r="A98" s="573"/>
      <c r="B98" s="582"/>
      <c r="C98" s="583"/>
      <c r="D98" s="578"/>
      <c r="E98" s="218"/>
      <c r="F98" s="226"/>
      <c r="G98" s="219"/>
      <c r="H98" s="311"/>
    </row>
    <row r="99" spans="1:8" ht="12.75" customHeight="1" thickBot="1">
      <c r="A99" s="574"/>
      <c r="B99" s="584"/>
      <c r="C99" s="585"/>
      <c r="D99" s="579"/>
      <c r="E99" s="307" t="s">
        <v>218</v>
      </c>
      <c r="F99" s="280">
        <f>SUM(F92:F98)</f>
        <v>384</v>
      </c>
      <c r="G99" s="281"/>
      <c r="H99" s="282">
        <f>SUM(H92:H98)</f>
        <v>0</v>
      </c>
    </row>
    <row r="100" spans="1:8" ht="12.75">
      <c r="A100" s="571" t="s">
        <v>131</v>
      </c>
      <c r="B100" s="598" t="s">
        <v>74</v>
      </c>
      <c r="C100" s="599"/>
      <c r="D100" s="577">
        <v>2</v>
      </c>
      <c r="E100" s="217" t="s">
        <v>308</v>
      </c>
      <c r="F100" s="358">
        <v>265</v>
      </c>
      <c r="G100" s="217" t="s">
        <v>308</v>
      </c>
      <c r="H100" s="311">
        <f>8*8*2</f>
        <v>128</v>
      </c>
    </row>
    <row r="101" spans="1:8" ht="12.75">
      <c r="A101" s="572"/>
      <c r="B101" s="600"/>
      <c r="C101" s="601"/>
      <c r="D101" s="578"/>
      <c r="E101" s="331" t="s">
        <v>313</v>
      </c>
      <c r="F101" s="288">
        <v>170</v>
      </c>
      <c r="G101" s="258"/>
      <c r="H101" s="313"/>
    </row>
    <row r="102" spans="1:8" ht="12.75">
      <c r="A102" s="572"/>
      <c r="B102" s="600"/>
      <c r="C102" s="601"/>
      <c r="D102" s="578"/>
      <c r="E102" s="217"/>
      <c r="F102" s="287"/>
      <c r="G102" s="258"/>
      <c r="H102" s="313"/>
    </row>
    <row r="103" spans="1:8" ht="12" customHeight="1">
      <c r="A103" s="573"/>
      <c r="B103" s="600"/>
      <c r="C103" s="601"/>
      <c r="D103" s="578"/>
      <c r="E103" s="218"/>
      <c r="F103" s="288"/>
      <c r="G103" s="220"/>
      <c r="H103" s="311"/>
    </row>
    <row r="104" spans="1:8" ht="12" customHeight="1">
      <c r="A104" s="573"/>
      <c r="B104" s="600"/>
      <c r="C104" s="601"/>
      <c r="D104" s="578"/>
      <c r="E104" s="218"/>
      <c r="F104" s="288"/>
      <c r="G104" s="220"/>
      <c r="H104" s="311"/>
    </row>
    <row r="105" spans="1:8" ht="12" customHeight="1">
      <c r="A105" s="573"/>
      <c r="B105" s="600"/>
      <c r="C105" s="601"/>
      <c r="D105" s="578"/>
      <c r="E105" s="218"/>
      <c r="F105" s="288"/>
      <c r="G105" s="220"/>
      <c r="H105" s="311"/>
    </row>
    <row r="106" spans="1:8" ht="12" customHeight="1">
      <c r="A106" s="573"/>
      <c r="B106" s="600"/>
      <c r="C106" s="601"/>
      <c r="D106" s="578"/>
      <c r="E106" s="218"/>
      <c r="F106" s="288"/>
      <c r="G106" s="220"/>
      <c r="H106" s="311"/>
    </row>
    <row r="107" spans="1:8" ht="12" customHeight="1">
      <c r="A107" s="573"/>
      <c r="B107" s="600"/>
      <c r="C107" s="601"/>
      <c r="D107" s="578"/>
      <c r="E107" s="218"/>
      <c r="F107" s="288"/>
      <c r="G107" s="220"/>
      <c r="H107" s="311"/>
    </row>
    <row r="108" spans="1:8" ht="11.25" customHeight="1" thickBot="1">
      <c r="A108" s="574"/>
      <c r="B108" s="602"/>
      <c r="C108" s="603"/>
      <c r="D108" s="579"/>
      <c r="E108" s="307" t="s">
        <v>218</v>
      </c>
      <c r="F108" s="283">
        <f>SUM(F100:F107)</f>
        <v>435</v>
      </c>
      <c r="G108" s="284"/>
      <c r="H108" s="282">
        <f>SUM(H100:H106)</f>
        <v>128</v>
      </c>
    </row>
    <row r="109" spans="1:8" ht="12.75">
      <c r="A109" s="571" t="s">
        <v>132</v>
      </c>
      <c r="B109" s="607" t="s">
        <v>76</v>
      </c>
      <c r="C109" s="608"/>
      <c r="D109" s="577">
        <v>2</v>
      </c>
      <c r="E109" s="218" t="s">
        <v>314</v>
      </c>
      <c r="F109" s="226">
        <v>70</v>
      </c>
      <c r="G109" s="261"/>
      <c r="H109" s="312"/>
    </row>
    <row r="110" spans="1:8" ht="12.75">
      <c r="A110" s="573"/>
      <c r="B110" s="609"/>
      <c r="C110" s="610"/>
      <c r="D110" s="578"/>
      <c r="E110" s="218" t="s">
        <v>262</v>
      </c>
      <c r="F110" s="226">
        <v>70</v>
      </c>
      <c r="G110" s="219"/>
      <c r="H110" s="311"/>
    </row>
    <row r="111" spans="1:8" ht="12.75">
      <c r="A111" s="573"/>
      <c r="B111" s="609"/>
      <c r="C111" s="610"/>
      <c r="D111" s="578"/>
      <c r="E111" s="218"/>
      <c r="F111" s="225"/>
      <c r="G111" s="219"/>
      <c r="H111" s="311"/>
    </row>
    <row r="112" spans="1:8" ht="12.75">
      <c r="A112" s="573"/>
      <c r="B112" s="609"/>
      <c r="C112" s="610"/>
      <c r="D112" s="578"/>
      <c r="E112" s="218"/>
      <c r="F112" s="225"/>
      <c r="G112" s="219"/>
      <c r="H112" s="311"/>
    </row>
    <row r="113" spans="1:8" ht="12.75">
      <c r="A113" s="573"/>
      <c r="B113" s="609"/>
      <c r="C113" s="610"/>
      <c r="D113" s="578"/>
      <c r="E113" s="218"/>
      <c r="F113" s="225"/>
      <c r="G113" s="219"/>
      <c r="H113" s="311"/>
    </row>
    <row r="114" spans="1:8" ht="12.75">
      <c r="A114" s="573"/>
      <c r="B114" s="609"/>
      <c r="C114" s="610"/>
      <c r="D114" s="578"/>
      <c r="E114" s="218"/>
      <c r="F114" s="225"/>
      <c r="G114" s="219"/>
      <c r="H114" s="311"/>
    </row>
    <row r="115" spans="1:8" ht="13.5" thickBot="1">
      <c r="A115" s="574"/>
      <c r="B115" s="611"/>
      <c r="C115" s="612"/>
      <c r="D115" s="579"/>
      <c r="E115" s="309" t="s">
        <v>218</v>
      </c>
      <c r="F115" s="283">
        <f>SUM(F109:F114)</f>
        <v>140</v>
      </c>
      <c r="G115" s="284"/>
      <c r="H115" s="282">
        <f>SUM(H109:H114)</f>
        <v>0</v>
      </c>
    </row>
    <row r="116" spans="1:8" ht="16.5" thickBot="1">
      <c r="A116" s="201"/>
      <c r="B116" s="604" t="s">
        <v>218</v>
      </c>
      <c r="C116" s="605"/>
      <c r="D116" s="119"/>
      <c r="E116" s="119"/>
      <c r="F116" s="285">
        <f>F24+F34+F40+F45+F50+F55+F60+F61+F62+F63+F64+F65+F66+F67+F68+F69+F83+F91+F99+F108+F115</f>
        <v>2050.6</v>
      </c>
      <c r="G116" s="113"/>
      <c r="H116" s="285">
        <f>H24+H34+H40+H45+H50+H55+H60+H61+H62+H63+H64+H65+H66+H67+H68+H69+H83+H91+H99+H108+H115</f>
        <v>1106.1399999999999</v>
      </c>
    </row>
    <row r="117" spans="1:7" ht="12.75" customHeight="1">
      <c r="A117" s="66"/>
      <c r="B117" s="112"/>
      <c r="C117" s="112"/>
      <c r="D117" s="119"/>
      <c r="E117" s="119"/>
      <c r="F117" s="113"/>
      <c r="G117" s="113"/>
    </row>
    <row r="118" ht="12.75">
      <c r="B118" s="169" t="s">
        <v>171</v>
      </c>
    </row>
    <row r="119" ht="12.75">
      <c r="B119" t="s">
        <v>175</v>
      </c>
    </row>
    <row r="120" spans="2:7" ht="12.75" customHeight="1">
      <c r="B120" s="595" t="s">
        <v>172</v>
      </c>
      <c r="C120" s="595"/>
      <c r="D120" s="595"/>
      <c r="E120" s="595"/>
      <c r="F120" s="595"/>
      <c r="G120" s="189"/>
    </row>
    <row r="121" spans="2:7" ht="12.75">
      <c r="B121" s="595"/>
      <c r="C121" s="595"/>
      <c r="D121" s="595"/>
      <c r="E121" s="595"/>
      <c r="F121" s="595"/>
      <c r="G121" s="189"/>
    </row>
    <row r="122" ht="13.5" thickBot="1">
      <c r="B122" s="168"/>
    </row>
    <row r="123" spans="1:3" ht="15.75" customHeight="1">
      <c r="A123" s="66"/>
      <c r="B123" s="501" t="s">
        <v>87</v>
      </c>
      <c r="C123" s="65"/>
    </row>
    <row r="124" spans="1:2" ht="13.5" thickBot="1">
      <c r="A124" s="66"/>
      <c r="B124" s="502"/>
    </row>
  </sheetData>
  <sheetProtection password="A605" sheet="1" formatCells="0" formatColumns="0" formatRows="0" insertRows="0" deleteRows="0" selectLockedCells="1"/>
  <mergeCells count="46">
    <mergeCell ref="G2:H2"/>
    <mergeCell ref="B70:C83"/>
    <mergeCell ref="B64:B66"/>
    <mergeCell ref="D70:D83"/>
    <mergeCell ref="B67:B69"/>
    <mergeCell ref="B61:B63"/>
    <mergeCell ref="D25:D34"/>
    <mergeCell ref="B51:C55"/>
    <mergeCell ref="D35:D40"/>
    <mergeCell ref="B41:C45"/>
    <mergeCell ref="E2:F2"/>
    <mergeCell ref="D41:D45"/>
    <mergeCell ref="B35:C40"/>
    <mergeCell ref="B25:C34"/>
    <mergeCell ref="B109:C115"/>
    <mergeCell ref="B84:C91"/>
    <mergeCell ref="D109:D115"/>
    <mergeCell ref="D92:D99"/>
    <mergeCell ref="B46:C50"/>
    <mergeCell ref="B123:B124"/>
    <mergeCell ref="B120:F121"/>
    <mergeCell ref="B92:C99"/>
    <mergeCell ref="B100:C108"/>
    <mergeCell ref="D100:D108"/>
    <mergeCell ref="D84:D91"/>
    <mergeCell ref="B116:C116"/>
    <mergeCell ref="A51:A55"/>
    <mergeCell ref="A56:A60"/>
    <mergeCell ref="D51:D55"/>
    <mergeCell ref="B56:C60"/>
    <mergeCell ref="D56:D60"/>
    <mergeCell ref="B1:F1"/>
    <mergeCell ref="B3:C3"/>
    <mergeCell ref="D4:D24"/>
    <mergeCell ref="D46:D50"/>
    <mergeCell ref="B4:C24"/>
    <mergeCell ref="A100:A108"/>
    <mergeCell ref="A109:A115"/>
    <mergeCell ref="A70:A83"/>
    <mergeCell ref="A84:A91"/>
    <mergeCell ref="A92:A99"/>
    <mergeCell ref="A4:A24"/>
    <mergeCell ref="A25:A34"/>
    <mergeCell ref="A35:A40"/>
    <mergeCell ref="A41:A45"/>
    <mergeCell ref="A46:A50"/>
  </mergeCells>
  <hyperlinks>
    <hyperlink ref="B123" location="'Zobrazené komentáre'!A1" display="spat na hlavnu stranku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C67"/>
  <sheetViews>
    <sheetView tabSelected="1" view="pageBreakPreview" zoomScaleSheetLayoutView="100" zoomScalePageLayoutView="0" workbookViewId="0" topLeftCell="A1">
      <selection activeCell="A24" sqref="A24"/>
    </sheetView>
  </sheetViews>
  <sheetFormatPr defaultColWidth="9.140625" defaultRowHeight="12.75"/>
  <cols>
    <col min="1" max="1" width="55.140625" style="0" customWidth="1"/>
    <col min="2" max="2" width="22.8515625" style="0" customWidth="1"/>
    <col min="3" max="3" width="26.28125" style="0" customWidth="1"/>
  </cols>
  <sheetData>
    <row r="1" spans="1:3" ht="13.5" thickBot="1">
      <c r="A1" s="176" t="s">
        <v>176</v>
      </c>
      <c r="C1" s="92" t="s">
        <v>106</v>
      </c>
    </row>
    <row r="2" spans="1:3" ht="12.75">
      <c r="A2" s="624" t="s">
        <v>2</v>
      </c>
      <c r="B2" s="626" t="s">
        <v>96</v>
      </c>
      <c r="C2" s="628" t="s">
        <v>108</v>
      </c>
    </row>
    <row r="3" spans="1:3" ht="13.5" thickBot="1">
      <c r="A3" s="625"/>
      <c r="B3" s="627"/>
      <c r="C3" s="629"/>
    </row>
    <row r="4" spans="1:3" ht="12.75">
      <c r="A4" s="91" t="s">
        <v>182</v>
      </c>
      <c r="B4" s="93">
        <v>2</v>
      </c>
      <c r="C4" s="184">
        <v>67000</v>
      </c>
    </row>
    <row r="5" spans="1:3" ht="12.75">
      <c r="A5" s="73" t="s">
        <v>183</v>
      </c>
      <c r="B5" s="93">
        <v>2</v>
      </c>
      <c r="C5" s="184">
        <v>67000</v>
      </c>
    </row>
    <row r="6" spans="1:3" ht="12.75">
      <c r="A6" s="73" t="s">
        <v>184</v>
      </c>
      <c r="B6" s="93"/>
      <c r="C6" s="184"/>
    </row>
    <row r="7" spans="1:3" ht="12.75">
      <c r="A7" s="74" t="s">
        <v>80</v>
      </c>
      <c r="B7" s="93"/>
      <c r="C7" s="184"/>
    </row>
    <row r="8" spans="1:3" ht="12.75">
      <c r="A8" s="74" t="s">
        <v>79</v>
      </c>
      <c r="B8" s="93">
        <v>1</v>
      </c>
      <c r="C8" s="184">
        <v>25000</v>
      </c>
    </row>
    <row r="9" spans="1:3" ht="13.5" thickBot="1">
      <c r="A9" s="75" t="s">
        <v>198</v>
      </c>
      <c r="B9" s="204">
        <v>1</v>
      </c>
      <c r="C9" s="184">
        <v>42000</v>
      </c>
    </row>
    <row r="10" spans="1:3" ht="13.5" thickBot="1">
      <c r="A10" s="87"/>
      <c r="B10" s="88"/>
      <c r="C10" s="185">
        <f>SUM($C$4:$C$6)</f>
        <v>134000</v>
      </c>
    </row>
    <row r="11" spans="1:3" ht="12.75">
      <c r="A11" s="87"/>
      <c r="B11" s="89"/>
      <c r="C11" s="90"/>
    </row>
    <row r="12" ht="13.5" thickBot="1">
      <c r="A12" s="177" t="s">
        <v>177</v>
      </c>
    </row>
    <row r="13" spans="1:3" ht="12.75">
      <c r="A13" s="624" t="s">
        <v>97</v>
      </c>
      <c r="B13" s="631" t="s">
        <v>210</v>
      </c>
      <c r="C13" s="633" t="s">
        <v>95</v>
      </c>
    </row>
    <row r="14" spans="1:3" ht="20.25" customHeight="1" thickBot="1">
      <c r="A14" s="630"/>
      <c r="B14" s="632"/>
      <c r="C14" s="634"/>
    </row>
    <row r="15" spans="1:3" ht="13.5" thickBot="1">
      <c r="A15" s="98" t="s">
        <v>315</v>
      </c>
      <c r="B15" s="94" t="s">
        <v>340</v>
      </c>
      <c r="C15" s="95" t="s">
        <v>316</v>
      </c>
    </row>
    <row r="16" spans="1:3" ht="25.5">
      <c r="A16" s="99" t="s">
        <v>361</v>
      </c>
      <c r="B16" s="96" t="s">
        <v>340</v>
      </c>
      <c r="C16" s="95" t="s">
        <v>316</v>
      </c>
    </row>
    <row r="17" spans="1:3" ht="12.75">
      <c r="A17" s="99"/>
      <c r="B17" s="96"/>
      <c r="C17" s="97"/>
    </row>
    <row r="18" spans="1:3" ht="12.75">
      <c r="A18" s="99"/>
      <c r="B18" s="96"/>
      <c r="C18" s="97"/>
    </row>
    <row r="19" spans="1:3" ht="12.75">
      <c r="A19" s="99"/>
      <c r="B19" s="96"/>
      <c r="C19" s="97"/>
    </row>
    <row r="20" spans="1:3" ht="12.75">
      <c r="A20" s="99"/>
      <c r="B20" s="96"/>
      <c r="C20" s="97"/>
    </row>
    <row r="21" spans="1:3" ht="12.75">
      <c r="A21" s="99"/>
      <c r="B21" s="164"/>
      <c r="C21" s="97"/>
    </row>
    <row r="22" spans="1:3" ht="12.75">
      <c r="A22" s="99"/>
      <c r="B22" s="96"/>
      <c r="C22" s="97"/>
    </row>
    <row r="23" spans="1:3" ht="12.75">
      <c r="A23" s="99"/>
      <c r="B23" s="96"/>
      <c r="C23" s="97"/>
    </row>
    <row r="24" spans="1:3" ht="12.75">
      <c r="A24" s="99"/>
      <c r="B24" s="96"/>
      <c r="C24" s="97"/>
    </row>
    <row r="25" spans="1:3" ht="12.75">
      <c r="A25" s="99"/>
      <c r="B25" s="96"/>
      <c r="C25" s="97"/>
    </row>
    <row r="26" spans="1:3" ht="12.75">
      <c r="A26" s="99"/>
      <c r="B26" s="96"/>
      <c r="C26" s="97"/>
    </row>
    <row r="27" spans="1:3" ht="12.75">
      <c r="A27" s="99"/>
      <c r="B27" s="96"/>
      <c r="C27" s="97"/>
    </row>
    <row r="28" spans="1:3" ht="12.75">
      <c r="A28" s="99"/>
      <c r="B28" s="96"/>
      <c r="C28" s="97"/>
    </row>
    <row r="29" spans="1:3" ht="12.75">
      <c r="A29" s="99"/>
      <c r="B29" s="96"/>
      <c r="C29" s="97"/>
    </row>
    <row r="30" spans="1:3" ht="12.75">
      <c r="A30" s="99"/>
      <c r="B30" s="96"/>
      <c r="C30" s="97"/>
    </row>
    <row r="31" spans="1:3" ht="12.75">
      <c r="A31" s="99"/>
      <c r="B31" s="96"/>
      <c r="C31" s="97"/>
    </row>
    <row r="32" spans="1:3" ht="12.75">
      <c r="A32" s="99"/>
      <c r="B32" s="96"/>
      <c r="C32" s="97"/>
    </row>
    <row r="33" spans="1:3" ht="12.75">
      <c r="A33" s="99"/>
      <c r="B33" s="96"/>
      <c r="C33" s="97"/>
    </row>
    <row r="34" spans="1:3" ht="12.75">
      <c r="A34" s="99"/>
      <c r="B34" s="96"/>
      <c r="C34" s="97"/>
    </row>
    <row r="35" spans="1:3" ht="12.75">
      <c r="A35" s="99"/>
      <c r="B35" s="96"/>
      <c r="C35" s="97"/>
    </row>
    <row r="36" spans="1:3" ht="12.75">
      <c r="A36" s="99"/>
      <c r="B36" s="96"/>
      <c r="C36" s="97"/>
    </row>
    <row r="37" spans="1:3" ht="12.75">
      <c r="A37" s="99"/>
      <c r="B37" s="96"/>
      <c r="C37" s="97"/>
    </row>
    <row r="38" spans="1:3" ht="12.75">
      <c r="A38" s="99"/>
      <c r="B38" s="96"/>
      <c r="C38" s="97"/>
    </row>
    <row r="39" spans="1:3" ht="12.75">
      <c r="A39" s="99"/>
      <c r="B39" s="96"/>
      <c r="C39" s="97"/>
    </row>
    <row r="40" spans="1:3" ht="12.75">
      <c r="A40" s="99"/>
      <c r="B40" s="96"/>
      <c r="C40" s="97"/>
    </row>
    <row r="41" spans="1:3" ht="12.75">
      <c r="A41" s="99"/>
      <c r="B41" s="96"/>
      <c r="C41" s="97"/>
    </row>
    <row r="42" spans="1:3" ht="12.75">
      <c r="A42" s="99"/>
      <c r="B42" s="96"/>
      <c r="C42" s="97"/>
    </row>
    <row r="43" spans="1:3" ht="12.75">
      <c r="A43" s="99"/>
      <c r="B43" s="96"/>
      <c r="C43" s="97"/>
    </row>
    <row r="44" spans="1:3" ht="12.75">
      <c r="A44" s="99"/>
      <c r="B44" s="96"/>
      <c r="C44" s="97"/>
    </row>
    <row r="45" spans="1:3" ht="12.75">
      <c r="A45" s="99"/>
      <c r="B45" s="96"/>
      <c r="C45" s="97"/>
    </row>
    <row r="46" spans="1:3" ht="12.75">
      <c r="A46" s="99"/>
      <c r="B46" s="96"/>
      <c r="C46" s="97"/>
    </row>
    <row r="47" spans="1:3" ht="12.75">
      <c r="A47" s="99"/>
      <c r="B47" s="96"/>
      <c r="C47" s="97"/>
    </row>
    <row r="48" spans="1:3" ht="12.75">
      <c r="A48" s="99"/>
      <c r="B48" s="96"/>
      <c r="C48" s="97"/>
    </row>
    <row r="49" spans="1:3" ht="12.75">
      <c r="A49" s="99"/>
      <c r="B49" s="96"/>
      <c r="C49" s="97"/>
    </row>
    <row r="50" spans="1:3" ht="12.75">
      <c r="A50" s="99"/>
      <c r="B50" s="96"/>
      <c r="C50" s="97"/>
    </row>
    <row r="51" spans="1:3" ht="12.75">
      <c r="A51" s="99"/>
      <c r="B51" s="96"/>
      <c r="C51" s="97"/>
    </row>
    <row r="52" spans="1:3" ht="12.75">
      <c r="A52" s="99"/>
      <c r="B52" s="96"/>
      <c r="C52" s="97"/>
    </row>
    <row r="53" spans="1:3" ht="13.5" thickBot="1">
      <c r="A53" s="210"/>
      <c r="B53" s="211"/>
      <c r="C53" s="212"/>
    </row>
    <row r="54" ht="13.5" thickBot="1"/>
    <row r="55" ht="12.75" customHeight="1">
      <c r="A55" s="501" t="s">
        <v>165</v>
      </c>
    </row>
    <row r="56" ht="13.5" thickBot="1">
      <c r="A56" s="502"/>
    </row>
    <row r="57" ht="15">
      <c r="A57" s="72" t="s">
        <v>98</v>
      </c>
    </row>
    <row r="58" ht="12.75">
      <c r="A58" s="176" t="s">
        <v>192</v>
      </c>
    </row>
    <row r="59" ht="12.75">
      <c r="A59" s="176" t="s">
        <v>193</v>
      </c>
    </row>
    <row r="60" ht="12.75">
      <c r="A60" s="176" t="s">
        <v>194</v>
      </c>
    </row>
    <row r="61" ht="12.75">
      <c r="A61" s="176" t="s">
        <v>195</v>
      </c>
    </row>
    <row r="62" ht="12.75">
      <c r="A62" s="176" t="s">
        <v>196</v>
      </c>
    </row>
    <row r="63" ht="12.75">
      <c r="A63" s="176" t="s">
        <v>204</v>
      </c>
    </row>
    <row r="64" spans="1:3" ht="38.25">
      <c r="A64" s="183" t="s">
        <v>216</v>
      </c>
      <c r="B64" s="166"/>
      <c r="C64" s="166"/>
    </row>
    <row r="65" spans="1:3" ht="12.75">
      <c r="A65" s="166"/>
      <c r="B65" s="166"/>
      <c r="C65" s="166"/>
    </row>
    <row r="66" spans="1:3" ht="12.75">
      <c r="A66" s="622"/>
      <c r="B66" s="623"/>
      <c r="C66" s="623"/>
    </row>
    <row r="67" spans="1:3" ht="12.75">
      <c r="A67" s="537"/>
      <c r="B67" s="537"/>
      <c r="C67" s="537"/>
    </row>
  </sheetData>
  <sheetProtection password="A605" sheet="1" formatCells="0" formatColumns="0" formatRows="0" insertRows="0" deleteRows="0" selectLockedCells="1"/>
  <mergeCells count="8">
    <mergeCell ref="A66:C67"/>
    <mergeCell ref="A2:A3"/>
    <mergeCell ref="B2:B3"/>
    <mergeCell ref="C2:C3"/>
    <mergeCell ref="A55:A56"/>
    <mergeCell ref="A13:A14"/>
    <mergeCell ref="B13:B14"/>
    <mergeCell ref="C13:C14"/>
  </mergeCells>
  <hyperlinks>
    <hyperlink ref="A55" location="'Zobrazené komentáre'!A1" display="spat na hlavnu stranku"/>
  </hyperlinks>
  <printOptions/>
  <pageMargins left="0.75" right="0.75" top="1" bottom="1" header="0.4921259845" footer="0.4921259845"/>
  <pageSetup horizontalDpi="600" verticalDpi="600" orientation="portrait" paperSize="9" scale="79" r:id="rId3"/>
  <rowBreaks count="1" manualBreakCount="1">
    <brk id="67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D51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51.421875" style="0" customWidth="1"/>
    <col min="3" max="3" width="9.28125" style="0" customWidth="1"/>
    <col min="4" max="4" width="24.140625" style="0" customWidth="1"/>
  </cols>
  <sheetData>
    <row r="1" ht="12.75">
      <c r="D1" s="92" t="s">
        <v>107</v>
      </c>
    </row>
    <row r="2" spans="1:4" ht="13.5" thickBot="1">
      <c r="A2" s="653"/>
      <c r="B2" s="653"/>
      <c r="C2" s="653"/>
      <c r="D2" s="653"/>
    </row>
    <row r="3" spans="1:4" ht="13.5" customHeight="1" thickBot="1">
      <c r="A3" s="586"/>
      <c r="B3" s="654"/>
      <c r="C3" s="654"/>
      <c r="D3" s="654"/>
    </row>
    <row r="4" spans="1:4" ht="18">
      <c r="A4" s="655" t="s">
        <v>211</v>
      </c>
      <c r="B4" s="656"/>
      <c r="C4" s="656"/>
      <c r="D4" s="657"/>
    </row>
    <row r="5" spans="1:4" ht="13.5" thickBot="1">
      <c r="A5" s="638" t="s">
        <v>32</v>
      </c>
      <c r="B5" s="639"/>
      <c r="C5" s="639"/>
      <c r="D5" s="640"/>
    </row>
    <row r="6" ht="13.5" thickBot="1"/>
    <row r="7" spans="1:4" ht="25.5">
      <c r="A7" s="16" t="s">
        <v>6</v>
      </c>
      <c r="B7" s="17" t="s">
        <v>5</v>
      </c>
      <c r="C7" s="18" t="s">
        <v>51</v>
      </c>
      <c r="D7" s="19" t="s">
        <v>15</v>
      </c>
    </row>
    <row r="8" spans="1:4" ht="12.75">
      <c r="A8" s="41" t="s">
        <v>14</v>
      </c>
      <c r="B8" s="13"/>
      <c r="C8" s="14" t="s">
        <v>16</v>
      </c>
      <c r="D8" s="3" t="s">
        <v>31</v>
      </c>
    </row>
    <row r="9" spans="1:4" ht="12.75">
      <c r="A9" s="41" t="s">
        <v>159</v>
      </c>
      <c r="B9" s="10">
        <v>40</v>
      </c>
      <c r="C9" s="14" t="s">
        <v>16</v>
      </c>
      <c r="D9" s="3" t="s">
        <v>21</v>
      </c>
    </row>
    <row r="10" spans="1:4" ht="12.75">
      <c r="A10" s="41" t="s">
        <v>160</v>
      </c>
      <c r="B10" s="10">
        <v>20</v>
      </c>
      <c r="C10" s="14" t="s">
        <v>16</v>
      </c>
      <c r="D10" s="3" t="s">
        <v>21</v>
      </c>
    </row>
    <row r="11" spans="1:4" ht="39" thickBot="1">
      <c r="A11" s="42" t="s">
        <v>39</v>
      </c>
      <c r="B11" s="26">
        <v>400</v>
      </c>
      <c r="C11" s="27" t="s">
        <v>16</v>
      </c>
      <c r="D11" s="8" t="s">
        <v>21</v>
      </c>
    </row>
    <row r="12" spans="1:4" ht="13.5" thickBot="1">
      <c r="A12" s="641" t="s">
        <v>7</v>
      </c>
      <c r="B12" s="642"/>
      <c r="C12" s="642"/>
      <c r="D12" s="643"/>
    </row>
    <row r="13" spans="1:4" ht="12.75">
      <c r="A13" s="28" t="s">
        <v>8</v>
      </c>
      <c r="B13" s="29">
        <v>30</v>
      </c>
      <c r="C13" s="30" t="s">
        <v>17</v>
      </c>
      <c r="D13" s="31" t="s">
        <v>22</v>
      </c>
    </row>
    <row r="14" spans="1:4" ht="12.75">
      <c r="A14" s="2" t="s">
        <v>46</v>
      </c>
      <c r="B14" s="10">
        <v>3</v>
      </c>
      <c r="C14" s="14" t="s">
        <v>17</v>
      </c>
      <c r="D14" s="3" t="s">
        <v>22</v>
      </c>
    </row>
    <row r="15" spans="1:4" ht="12.75">
      <c r="A15" s="2" t="s">
        <v>47</v>
      </c>
      <c r="B15" s="10">
        <v>9</v>
      </c>
      <c r="C15" s="14" t="s">
        <v>18</v>
      </c>
      <c r="D15" s="3" t="s">
        <v>22</v>
      </c>
    </row>
    <row r="16" spans="1:4" ht="12.75">
      <c r="A16" s="2" t="s">
        <v>48</v>
      </c>
      <c r="B16" s="10">
        <v>10</v>
      </c>
      <c r="C16" s="14" t="s">
        <v>17</v>
      </c>
      <c r="D16" s="3" t="s">
        <v>22</v>
      </c>
    </row>
    <row r="17" spans="1:4" ht="13.5" thickBot="1">
      <c r="A17" s="7" t="s">
        <v>11</v>
      </c>
      <c r="B17" s="26">
        <v>10</v>
      </c>
      <c r="C17" s="27" t="s">
        <v>17</v>
      </c>
      <c r="D17" s="8" t="s">
        <v>22</v>
      </c>
    </row>
    <row r="18" spans="1:4" ht="13.5" thickBot="1">
      <c r="A18" s="644" t="s">
        <v>0</v>
      </c>
      <c r="B18" s="645"/>
      <c r="C18" s="645"/>
      <c r="D18" s="646"/>
    </row>
    <row r="19" spans="1:4" ht="12.75">
      <c r="A19" s="32" t="s">
        <v>52</v>
      </c>
      <c r="B19" s="33">
        <v>400</v>
      </c>
      <c r="C19" s="34"/>
      <c r="D19" s="35" t="s">
        <v>56</v>
      </c>
    </row>
    <row r="20" spans="1:4" ht="12.75">
      <c r="A20" s="4" t="s">
        <v>9</v>
      </c>
      <c r="B20" s="11">
        <v>100</v>
      </c>
      <c r="C20" s="15" t="s">
        <v>16</v>
      </c>
      <c r="D20" s="21" t="s">
        <v>23</v>
      </c>
    </row>
    <row r="21" spans="1:4" ht="12.75">
      <c r="A21" s="4" t="s">
        <v>12</v>
      </c>
      <c r="B21" s="11">
        <v>100</v>
      </c>
      <c r="C21" s="12"/>
      <c r="D21" s="21" t="s">
        <v>28</v>
      </c>
    </row>
    <row r="22" spans="1:4" ht="12.75">
      <c r="A22" s="4" t="s">
        <v>13</v>
      </c>
      <c r="B22" s="11">
        <v>100</v>
      </c>
      <c r="C22" s="12"/>
      <c r="D22" s="21" t="s">
        <v>40</v>
      </c>
    </row>
    <row r="23" spans="1:4" ht="12.75">
      <c r="A23" s="4" t="s">
        <v>200</v>
      </c>
      <c r="B23" s="649" t="s">
        <v>10</v>
      </c>
      <c r="C23" s="650"/>
      <c r="D23" s="20" t="s">
        <v>30</v>
      </c>
    </row>
    <row r="24" spans="1:4" ht="12.75">
      <c r="A24" s="4" t="s">
        <v>201</v>
      </c>
      <c r="B24" s="649" t="s">
        <v>10</v>
      </c>
      <c r="C24" s="650"/>
      <c r="D24" s="20" t="s">
        <v>30</v>
      </c>
    </row>
    <row r="25" spans="1:4" ht="13.5" thickBot="1">
      <c r="A25" s="36" t="s">
        <v>202</v>
      </c>
      <c r="B25" s="647" t="s">
        <v>10</v>
      </c>
      <c r="C25" s="648"/>
      <c r="D25" s="37" t="s">
        <v>30</v>
      </c>
    </row>
    <row r="26" spans="1:4" ht="13.5" thickBot="1">
      <c r="A26" s="641" t="s">
        <v>1</v>
      </c>
      <c r="B26" s="642"/>
      <c r="C26" s="642"/>
      <c r="D26" s="643"/>
    </row>
    <row r="27" spans="1:4" ht="12.75">
      <c r="A27" s="28" t="s">
        <v>49</v>
      </c>
      <c r="B27" s="29">
        <v>100</v>
      </c>
      <c r="C27" s="30" t="s">
        <v>16</v>
      </c>
      <c r="D27" s="38" t="s">
        <v>23</v>
      </c>
    </row>
    <row r="28" spans="1:4" ht="12.75">
      <c r="A28" s="2" t="s">
        <v>50</v>
      </c>
      <c r="B28" s="10">
        <v>100</v>
      </c>
      <c r="C28" s="14" t="s">
        <v>16</v>
      </c>
      <c r="D28" s="22" t="s">
        <v>23</v>
      </c>
    </row>
    <row r="29" spans="1:4" ht="12.75">
      <c r="A29" s="2" t="s">
        <v>33</v>
      </c>
      <c r="B29" s="10">
        <v>400</v>
      </c>
      <c r="C29" s="14"/>
      <c r="D29" s="3" t="s">
        <v>24</v>
      </c>
    </row>
    <row r="30" spans="1:4" ht="12.75">
      <c r="A30" s="2" t="s">
        <v>203</v>
      </c>
      <c r="B30" s="10">
        <v>600</v>
      </c>
      <c r="C30" s="14"/>
      <c r="D30" s="3" t="s">
        <v>24</v>
      </c>
    </row>
    <row r="31" spans="1:4" ht="12.75">
      <c r="A31" s="2" t="s">
        <v>53</v>
      </c>
      <c r="B31" s="10">
        <v>200</v>
      </c>
      <c r="C31" s="14"/>
      <c r="D31" s="3" t="s">
        <v>24</v>
      </c>
    </row>
    <row r="32" spans="1:4" ht="12.75">
      <c r="A32" s="2" t="s">
        <v>54</v>
      </c>
      <c r="B32" s="10">
        <v>300</v>
      </c>
      <c r="C32" s="14"/>
      <c r="D32" s="3" t="s">
        <v>24</v>
      </c>
    </row>
    <row r="33" spans="1:4" ht="12.75">
      <c r="A33" s="2" t="s">
        <v>34</v>
      </c>
      <c r="B33" s="10">
        <v>200</v>
      </c>
      <c r="C33" s="14"/>
      <c r="D33" s="3" t="s">
        <v>26</v>
      </c>
    </row>
    <row r="34" spans="1:4" ht="12.75">
      <c r="A34" s="2" t="s">
        <v>35</v>
      </c>
      <c r="B34" s="10" t="s">
        <v>19</v>
      </c>
      <c r="C34" s="14"/>
      <c r="D34" s="3" t="s">
        <v>26</v>
      </c>
    </row>
    <row r="35" spans="1:4" ht="12.75">
      <c r="A35" s="2" t="s">
        <v>36</v>
      </c>
      <c r="B35" s="10" t="s">
        <v>19</v>
      </c>
      <c r="C35" s="14"/>
      <c r="D35" s="3" t="s">
        <v>26</v>
      </c>
    </row>
    <row r="36" spans="1:4" ht="12.75">
      <c r="A36" s="2" t="s">
        <v>37</v>
      </c>
      <c r="B36" s="10" t="s">
        <v>19</v>
      </c>
      <c r="C36" s="14"/>
      <c r="D36" s="3" t="s">
        <v>26</v>
      </c>
    </row>
    <row r="37" spans="1:4" ht="12.75">
      <c r="A37" s="2" t="s">
        <v>38</v>
      </c>
      <c r="B37" s="10">
        <v>3</v>
      </c>
      <c r="C37" s="14" t="s">
        <v>18</v>
      </c>
      <c r="D37" s="3" t="s">
        <v>25</v>
      </c>
    </row>
    <row r="38" spans="1:4" ht="25.5">
      <c r="A38" s="9" t="s">
        <v>55</v>
      </c>
      <c r="B38" s="10">
        <v>100</v>
      </c>
      <c r="C38" s="14"/>
      <c r="D38" s="22" t="s">
        <v>27</v>
      </c>
    </row>
    <row r="39" spans="1:4" ht="12.75">
      <c r="A39" s="2" t="s">
        <v>180</v>
      </c>
      <c r="B39" s="10">
        <v>200</v>
      </c>
      <c r="C39" s="14"/>
      <c r="D39" s="23"/>
    </row>
    <row r="40" spans="1:4" ht="12.75">
      <c r="A40" s="2" t="s">
        <v>41</v>
      </c>
      <c r="B40" s="10">
        <v>400</v>
      </c>
      <c r="C40" s="14"/>
      <c r="D40" s="22" t="s">
        <v>27</v>
      </c>
    </row>
    <row r="41" spans="1:4" ht="13.5" thickBot="1">
      <c r="A41" s="7" t="s">
        <v>42</v>
      </c>
      <c r="B41" s="26">
        <v>100</v>
      </c>
      <c r="C41" s="27"/>
      <c r="D41" s="39" t="s">
        <v>27</v>
      </c>
    </row>
    <row r="42" spans="1:4" ht="13.5" thickBot="1">
      <c r="A42" s="644" t="s">
        <v>2</v>
      </c>
      <c r="B42" s="645"/>
      <c r="C42" s="645"/>
      <c r="D42" s="646"/>
    </row>
    <row r="43" spans="1:4" ht="12.75">
      <c r="A43" s="32" t="s">
        <v>182</v>
      </c>
      <c r="B43" s="651" t="s">
        <v>10</v>
      </c>
      <c r="C43" s="652"/>
      <c r="D43" s="35" t="s">
        <v>20</v>
      </c>
    </row>
    <row r="44" spans="1:4" ht="12.75">
      <c r="A44" s="4" t="s">
        <v>188</v>
      </c>
      <c r="B44" s="649" t="s">
        <v>10</v>
      </c>
      <c r="C44" s="650"/>
      <c r="D44" s="20" t="s">
        <v>20</v>
      </c>
    </row>
    <row r="45" spans="1:4" ht="12.75">
      <c r="A45" s="4" t="s">
        <v>189</v>
      </c>
      <c r="B45" s="649" t="s">
        <v>10</v>
      </c>
      <c r="C45" s="650"/>
      <c r="D45" s="20" t="s">
        <v>20</v>
      </c>
    </row>
    <row r="46" spans="1:4" ht="12.75">
      <c r="A46" s="2" t="s">
        <v>43</v>
      </c>
      <c r="B46" s="649" t="s">
        <v>10</v>
      </c>
      <c r="C46" s="650"/>
      <c r="D46" s="20" t="s">
        <v>20</v>
      </c>
    </row>
    <row r="47" spans="1:4" ht="12.75">
      <c r="A47" s="2" t="s">
        <v>44</v>
      </c>
      <c r="B47" s="649" t="s">
        <v>10</v>
      </c>
      <c r="C47" s="650"/>
      <c r="D47" s="20" t="s">
        <v>20</v>
      </c>
    </row>
    <row r="48" spans="1:4" ht="12.75">
      <c r="A48" s="2" t="s">
        <v>45</v>
      </c>
      <c r="B48" s="649" t="s">
        <v>10</v>
      </c>
      <c r="C48" s="650"/>
      <c r="D48" s="20" t="s">
        <v>20</v>
      </c>
    </row>
    <row r="49" spans="1:4" ht="13.5" thickBot="1">
      <c r="A49" s="5" t="s">
        <v>3</v>
      </c>
      <c r="B49" s="24"/>
      <c r="C49" s="25" t="s">
        <v>29</v>
      </c>
      <c r="D49" s="6"/>
    </row>
    <row r="50" spans="1:4" ht="13.5" thickBot="1">
      <c r="A50" s="1"/>
      <c r="B50" s="1"/>
      <c r="C50" s="1"/>
      <c r="D50" s="1"/>
    </row>
    <row r="51" spans="1:4" ht="13.5" thickBot="1">
      <c r="A51" s="635" t="s">
        <v>4</v>
      </c>
      <c r="B51" s="636"/>
      <c r="C51" s="637"/>
      <c r="D51" s="40"/>
    </row>
  </sheetData>
  <sheetProtection password="DE09" sheet="1" selectLockedCells="1" selectUnlockedCells="1"/>
  <mergeCells count="18">
    <mergeCell ref="A2:D2"/>
    <mergeCell ref="A3:D3"/>
    <mergeCell ref="A4:D4"/>
    <mergeCell ref="B45:C45"/>
    <mergeCell ref="B46:C46"/>
    <mergeCell ref="B47:C47"/>
    <mergeCell ref="B23:C23"/>
    <mergeCell ref="B24:C24"/>
    <mergeCell ref="A51:C51"/>
    <mergeCell ref="A5:D5"/>
    <mergeCell ref="A12:D12"/>
    <mergeCell ref="A18:D18"/>
    <mergeCell ref="B25:C25"/>
    <mergeCell ref="A26:D26"/>
    <mergeCell ref="A42:D42"/>
    <mergeCell ref="B48:C48"/>
    <mergeCell ref="B43:C43"/>
    <mergeCell ref="B44:C44"/>
  </mergeCells>
  <printOptions/>
  <pageMargins left="0.55" right="0.47" top="0.7" bottom="0.56" header="0.25" footer="0.34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16"/>
  <sheetViews>
    <sheetView view="pageLayout" zoomScaleSheetLayoutView="100" workbookViewId="0" topLeftCell="A87">
      <selection activeCell="F96" sqref="F96"/>
    </sheetView>
  </sheetViews>
  <sheetFormatPr defaultColWidth="9.140625" defaultRowHeight="12.75"/>
  <cols>
    <col min="1" max="1" width="8.140625" style="127" bestFit="1" customWidth="1"/>
    <col min="2" max="2" width="64.8515625" style="130" customWidth="1"/>
    <col min="3" max="3" width="7.00390625" style="140" customWidth="1"/>
    <col min="4" max="4" width="5.00390625" style="126" customWidth="1"/>
    <col min="5" max="5" width="10.8515625" style="129" customWidth="1"/>
    <col min="6" max="6" width="63.8515625" style="126" bestFit="1" customWidth="1"/>
    <col min="7" max="7" width="9.28125" style="126" customWidth="1"/>
    <col min="8" max="16384" width="9.140625" style="126" customWidth="1"/>
  </cols>
  <sheetData>
    <row r="1" spans="1:6" s="128" customFormat="1" ht="63.75" thickBot="1">
      <c r="A1" s="160" t="s">
        <v>155</v>
      </c>
      <c r="B1" s="161" t="s">
        <v>140</v>
      </c>
      <c r="C1" s="162" t="s">
        <v>78</v>
      </c>
      <c r="E1" s="134" t="s">
        <v>157</v>
      </c>
      <c r="F1" s="137" t="s">
        <v>158</v>
      </c>
    </row>
    <row r="2" spans="1:3" ht="12.75" hidden="1">
      <c r="A2" s="148" t="s">
        <v>133</v>
      </c>
      <c r="B2" s="149" t="s">
        <v>89</v>
      </c>
      <c r="C2" s="150">
        <f aca="true" t="shared" si="0" ref="C2:C29">SUMIF($A$30:$A$65536,$A2,$C$30:$C$65536)</f>
        <v>1</v>
      </c>
    </row>
    <row r="3" spans="1:3" ht="12.75" hidden="1">
      <c r="A3" s="148" t="s">
        <v>134</v>
      </c>
      <c r="B3" s="149" t="s">
        <v>90</v>
      </c>
      <c r="C3" s="150">
        <f t="shared" si="0"/>
        <v>150</v>
      </c>
    </row>
    <row r="4" spans="1:3" ht="12.75" hidden="1">
      <c r="A4" s="149" t="s">
        <v>135</v>
      </c>
      <c r="B4" s="149" t="s">
        <v>91</v>
      </c>
      <c r="C4" s="150">
        <f t="shared" si="0"/>
        <v>1</v>
      </c>
    </row>
    <row r="5" spans="1:3" ht="12.75" hidden="1">
      <c r="A5" s="149" t="s">
        <v>136</v>
      </c>
      <c r="B5" s="149" t="s">
        <v>92</v>
      </c>
      <c r="C5" s="150">
        <f t="shared" si="0"/>
        <v>0</v>
      </c>
    </row>
    <row r="6" spans="1:3" ht="12.75" hidden="1">
      <c r="A6" s="149" t="s">
        <v>137</v>
      </c>
      <c r="B6" s="149" t="s">
        <v>141</v>
      </c>
      <c r="C6" s="150">
        <f t="shared" si="0"/>
        <v>0</v>
      </c>
    </row>
    <row r="7" spans="1:3" ht="12.75" hidden="1">
      <c r="A7" s="149" t="s">
        <v>138</v>
      </c>
      <c r="B7" s="149" t="s">
        <v>142</v>
      </c>
      <c r="C7" s="150">
        <f t="shared" si="0"/>
        <v>0</v>
      </c>
    </row>
    <row r="8" spans="1:3" ht="12.75" hidden="1">
      <c r="A8" s="149" t="s">
        <v>139</v>
      </c>
      <c r="B8" s="149" t="s">
        <v>143</v>
      </c>
      <c r="C8" s="150">
        <f t="shared" si="0"/>
        <v>0</v>
      </c>
    </row>
    <row r="9" spans="1:3" ht="12.75" hidden="1">
      <c r="A9" s="149" t="s">
        <v>112</v>
      </c>
      <c r="B9" s="149" t="s">
        <v>144</v>
      </c>
      <c r="C9" s="150">
        <f t="shared" si="0"/>
        <v>0</v>
      </c>
    </row>
    <row r="10" spans="1:3" ht="12.75" hidden="1">
      <c r="A10" s="149" t="s">
        <v>113</v>
      </c>
      <c r="B10" s="149" t="s">
        <v>145</v>
      </c>
      <c r="C10" s="150">
        <f t="shared" si="0"/>
        <v>0</v>
      </c>
    </row>
    <row r="11" spans="1:3" ht="12.75" hidden="1">
      <c r="A11" s="149" t="s">
        <v>114</v>
      </c>
      <c r="B11" s="149" t="s">
        <v>66</v>
      </c>
      <c r="C11" s="150">
        <f t="shared" si="0"/>
        <v>0</v>
      </c>
    </row>
    <row r="12" spans="1:3" ht="12.75" hidden="1">
      <c r="A12" s="149" t="s">
        <v>115</v>
      </c>
      <c r="B12" s="149" t="s">
        <v>67</v>
      </c>
      <c r="C12" s="150">
        <f t="shared" si="0"/>
        <v>0</v>
      </c>
    </row>
    <row r="13" spans="1:3" ht="12.75" hidden="1">
      <c r="A13" s="149" t="s">
        <v>116</v>
      </c>
      <c r="B13" s="149" t="s">
        <v>68</v>
      </c>
      <c r="C13" s="150">
        <f t="shared" si="0"/>
        <v>0</v>
      </c>
    </row>
    <row r="14" spans="1:3" ht="12.75" hidden="1">
      <c r="A14" s="149" t="s">
        <v>117</v>
      </c>
      <c r="B14" s="149" t="s">
        <v>69</v>
      </c>
      <c r="C14" s="150">
        <f t="shared" si="0"/>
        <v>0</v>
      </c>
    </row>
    <row r="15" spans="1:3" ht="12.75" hidden="1">
      <c r="A15" s="149" t="s">
        <v>118</v>
      </c>
      <c r="B15" s="149" t="s">
        <v>70</v>
      </c>
      <c r="C15" s="150">
        <f t="shared" si="0"/>
        <v>0</v>
      </c>
    </row>
    <row r="16" spans="1:3" ht="12.75" hidden="1">
      <c r="A16" s="149" t="s">
        <v>119</v>
      </c>
      <c r="B16" s="149" t="s">
        <v>146</v>
      </c>
      <c r="C16" s="150">
        <f t="shared" si="0"/>
        <v>0</v>
      </c>
    </row>
    <row r="17" spans="1:3" ht="12.75" hidden="1">
      <c r="A17" s="149" t="s">
        <v>120</v>
      </c>
      <c r="B17" s="149" t="s">
        <v>147</v>
      </c>
      <c r="C17" s="150">
        <f t="shared" si="0"/>
        <v>0</v>
      </c>
    </row>
    <row r="18" spans="1:3" ht="12.75" hidden="1">
      <c r="A18" s="149" t="s">
        <v>121</v>
      </c>
      <c r="B18" s="149" t="s">
        <v>148</v>
      </c>
      <c r="C18" s="150">
        <f t="shared" si="0"/>
        <v>0</v>
      </c>
    </row>
    <row r="19" spans="1:3" ht="12.75" hidden="1">
      <c r="A19" s="149" t="s">
        <v>122</v>
      </c>
      <c r="B19" s="149" t="s">
        <v>149</v>
      </c>
      <c r="C19" s="150">
        <f t="shared" si="0"/>
        <v>0</v>
      </c>
    </row>
    <row r="20" spans="1:3" ht="12.75" hidden="1">
      <c r="A20" s="149" t="s">
        <v>123</v>
      </c>
      <c r="B20" s="149" t="s">
        <v>150</v>
      </c>
      <c r="C20" s="150">
        <f t="shared" si="0"/>
        <v>0</v>
      </c>
    </row>
    <row r="21" spans="1:3" ht="12.75" hidden="1">
      <c r="A21" s="149" t="s">
        <v>124</v>
      </c>
      <c r="B21" s="149" t="s">
        <v>151</v>
      </c>
      <c r="C21" s="150">
        <f t="shared" si="0"/>
        <v>0</v>
      </c>
    </row>
    <row r="22" spans="1:3" ht="12.75" hidden="1">
      <c r="A22" s="149" t="s">
        <v>125</v>
      </c>
      <c r="B22" s="149" t="s">
        <v>152</v>
      </c>
      <c r="C22" s="150">
        <f t="shared" si="0"/>
        <v>0</v>
      </c>
    </row>
    <row r="23" spans="1:3" ht="12.75" hidden="1">
      <c r="A23" s="149" t="s">
        <v>126</v>
      </c>
      <c r="B23" s="149" t="s">
        <v>153</v>
      </c>
      <c r="C23" s="150">
        <f t="shared" si="0"/>
        <v>0</v>
      </c>
    </row>
    <row r="24" spans="1:3" ht="12.75" hidden="1">
      <c r="A24" s="149" t="s">
        <v>127</v>
      </c>
      <c r="B24" s="149" t="s">
        <v>154</v>
      </c>
      <c r="C24" s="150">
        <f t="shared" si="0"/>
        <v>0</v>
      </c>
    </row>
    <row r="25" spans="1:3" ht="12.75" hidden="1">
      <c r="A25" s="149" t="s">
        <v>128</v>
      </c>
      <c r="B25" s="149" t="s">
        <v>110</v>
      </c>
      <c r="C25" s="150">
        <f t="shared" si="0"/>
        <v>1</v>
      </c>
    </row>
    <row r="26" spans="1:3" ht="12.75" hidden="1">
      <c r="A26" s="149" t="s">
        <v>129</v>
      </c>
      <c r="B26" s="149" t="s">
        <v>73</v>
      </c>
      <c r="C26" s="150">
        <f t="shared" si="0"/>
        <v>1</v>
      </c>
    </row>
    <row r="27" spans="1:3" ht="12.75" hidden="1">
      <c r="A27" s="149" t="s">
        <v>130</v>
      </c>
      <c r="B27" s="149" t="s">
        <v>75</v>
      </c>
      <c r="C27" s="150">
        <f t="shared" si="0"/>
        <v>1</v>
      </c>
    </row>
    <row r="28" spans="1:3" ht="12.75" hidden="1">
      <c r="A28" s="149" t="s">
        <v>131</v>
      </c>
      <c r="B28" s="149" t="s">
        <v>74</v>
      </c>
      <c r="C28" s="150">
        <f t="shared" si="0"/>
        <v>1</v>
      </c>
    </row>
    <row r="29" spans="1:5" ht="13.5" hidden="1" thickBot="1">
      <c r="A29" s="151" t="s">
        <v>132</v>
      </c>
      <c r="B29" s="152" t="s">
        <v>76</v>
      </c>
      <c r="C29" s="153">
        <f t="shared" si="0"/>
        <v>1</v>
      </c>
      <c r="E29" s="129" t="s">
        <v>156</v>
      </c>
    </row>
    <row r="30" spans="1:7" ht="25.5">
      <c r="A30" s="141" t="s">
        <v>133</v>
      </c>
      <c r="B30" s="325" t="s">
        <v>240</v>
      </c>
      <c r="C30" s="142">
        <v>1</v>
      </c>
      <c r="E30" s="131" t="s">
        <v>133</v>
      </c>
      <c r="F30" s="124" t="s">
        <v>89</v>
      </c>
      <c r="G30" s="123"/>
    </row>
    <row r="31" spans="1:6" ht="12.75">
      <c r="A31" s="141"/>
      <c r="B31" s="324" t="s">
        <v>234</v>
      </c>
      <c r="C31" s="143">
        <v>1</v>
      </c>
      <c r="E31" s="132" t="s">
        <v>134</v>
      </c>
      <c r="F31" s="124" t="s">
        <v>90</v>
      </c>
    </row>
    <row r="32" spans="1:6" ht="12.75">
      <c r="A32" s="141"/>
      <c r="B32" s="324" t="s">
        <v>235</v>
      </c>
      <c r="C32" s="138">
        <v>1</v>
      </c>
      <c r="E32" s="132" t="s">
        <v>135</v>
      </c>
      <c r="F32" s="124" t="s">
        <v>91</v>
      </c>
    </row>
    <row r="33" spans="1:6" ht="12.75">
      <c r="A33" s="141"/>
      <c r="B33" s="324" t="s">
        <v>236</v>
      </c>
      <c r="C33" s="139">
        <v>1</v>
      </c>
      <c r="E33" s="132" t="s">
        <v>136</v>
      </c>
      <c r="F33" s="124" t="s">
        <v>92</v>
      </c>
    </row>
    <row r="34" spans="1:6" ht="25.5">
      <c r="A34" s="141"/>
      <c r="B34" s="327" t="s">
        <v>244</v>
      </c>
      <c r="C34" s="139">
        <v>2</v>
      </c>
      <c r="E34" s="132" t="s">
        <v>137</v>
      </c>
      <c r="F34" s="124" t="s">
        <v>219</v>
      </c>
    </row>
    <row r="35" spans="1:6" ht="12.75">
      <c r="A35" s="141"/>
      <c r="B35" s="324" t="s">
        <v>237</v>
      </c>
      <c r="C35" s="139">
        <v>1</v>
      </c>
      <c r="E35" s="132" t="s">
        <v>138</v>
      </c>
      <c r="F35" s="124" t="s">
        <v>220</v>
      </c>
    </row>
    <row r="36" spans="1:6" ht="12.75">
      <c r="A36" s="141"/>
      <c r="B36" s="324" t="s">
        <v>238</v>
      </c>
      <c r="C36" s="139">
        <v>1</v>
      </c>
      <c r="E36" s="132" t="s">
        <v>139</v>
      </c>
      <c r="F36" s="124" t="s">
        <v>221</v>
      </c>
    </row>
    <row r="37" spans="1:6" ht="12.75">
      <c r="A37" s="141"/>
      <c r="B37" s="324" t="s">
        <v>239</v>
      </c>
      <c r="C37" s="139">
        <v>1</v>
      </c>
      <c r="E37" s="132" t="s">
        <v>112</v>
      </c>
      <c r="F37" s="124" t="s">
        <v>144</v>
      </c>
    </row>
    <row r="38" spans="1:6" ht="12.75">
      <c r="A38" s="141"/>
      <c r="B38" s="324" t="s">
        <v>241</v>
      </c>
      <c r="C38" s="139">
        <v>1</v>
      </c>
      <c r="E38" s="132" t="s">
        <v>113</v>
      </c>
      <c r="F38" s="124" t="s">
        <v>145</v>
      </c>
    </row>
    <row r="39" spans="1:6" ht="12.75">
      <c r="A39" s="141"/>
      <c r="B39" s="214" t="s">
        <v>242</v>
      </c>
      <c r="C39" s="139">
        <v>1</v>
      </c>
      <c r="E39" s="132" t="s">
        <v>114</v>
      </c>
      <c r="F39" s="124" t="s">
        <v>66</v>
      </c>
    </row>
    <row r="40" spans="1:6" ht="25.5">
      <c r="A40" s="141"/>
      <c r="B40" s="326" t="s">
        <v>243</v>
      </c>
      <c r="C40" s="139">
        <v>1</v>
      </c>
      <c r="E40" s="132" t="s">
        <v>115</v>
      </c>
      <c r="F40" s="124" t="s">
        <v>164</v>
      </c>
    </row>
    <row r="41" spans="1:6" ht="25.5">
      <c r="A41" s="135" t="s">
        <v>134</v>
      </c>
      <c r="B41" s="330" t="s">
        <v>246</v>
      </c>
      <c r="C41" s="139">
        <v>150</v>
      </c>
      <c r="E41" s="132" t="s">
        <v>116</v>
      </c>
      <c r="F41" s="124" t="s">
        <v>68</v>
      </c>
    </row>
    <row r="42" spans="1:6" ht="12.75">
      <c r="A42" s="135"/>
      <c r="B42" s="214" t="s">
        <v>247</v>
      </c>
      <c r="C42" s="139">
        <v>30</v>
      </c>
      <c r="E42" s="132" t="s">
        <v>117</v>
      </c>
      <c r="F42" s="124" t="s">
        <v>69</v>
      </c>
    </row>
    <row r="43" spans="1:6" ht="12.75">
      <c r="A43" s="135"/>
      <c r="B43" s="214" t="s">
        <v>248</v>
      </c>
      <c r="C43" s="139">
        <v>50</v>
      </c>
      <c r="E43" s="132" t="s">
        <v>118</v>
      </c>
      <c r="F43" s="124" t="s">
        <v>70</v>
      </c>
    </row>
    <row r="44" spans="1:6" ht="25.5">
      <c r="A44" s="135"/>
      <c r="B44" s="329" t="s">
        <v>249</v>
      </c>
      <c r="C44" s="139">
        <v>3</v>
      </c>
      <c r="E44" s="132" t="s">
        <v>119</v>
      </c>
      <c r="F44" s="124" t="s">
        <v>146</v>
      </c>
    </row>
    <row r="45" spans="1:6" ht="25.5">
      <c r="A45" s="135"/>
      <c r="B45" s="326" t="s">
        <v>250</v>
      </c>
      <c r="C45" s="139">
        <v>3</v>
      </c>
      <c r="E45" s="132" t="s">
        <v>120</v>
      </c>
      <c r="F45" s="124" t="s">
        <v>147</v>
      </c>
    </row>
    <row r="46" spans="1:6" ht="38.25">
      <c r="A46" s="135"/>
      <c r="B46" s="326" t="s">
        <v>251</v>
      </c>
      <c r="C46" s="139">
        <v>7</v>
      </c>
      <c r="E46" s="132" t="s">
        <v>121</v>
      </c>
      <c r="F46" s="124" t="s">
        <v>148</v>
      </c>
    </row>
    <row r="47" spans="1:6" ht="12.75">
      <c r="A47" s="135"/>
      <c r="B47" s="214" t="s">
        <v>245</v>
      </c>
      <c r="C47" s="139">
        <v>2</v>
      </c>
      <c r="E47" s="132" t="s">
        <v>122</v>
      </c>
      <c r="F47" s="124" t="s">
        <v>149</v>
      </c>
    </row>
    <row r="48" spans="1:6" ht="25.5">
      <c r="A48" s="135"/>
      <c r="B48" s="326" t="s">
        <v>252</v>
      </c>
      <c r="C48" s="139">
        <v>4</v>
      </c>
      <c r="E48" s="132" t="s">
        <v>123</v>
      </c>
      <c r="F48" s="124" t="s">
        <v>150</v>
      </c>
    </row>
    <row r="49" spans="1:6" ht="12.75">
      <c r="A49" s="135"/>
      <c r="B49" s="214" t="s">
        <v>253</v>
      </c>
      <c r="C49" s="139">
        <v>15</v>
      </c>
      <c r="E49" s="132" t="s">
        <v>124</v>
      </c>
      <c r="F49" s="124" t="s">
        <v>151</v>
      </c>
    </row>
    <row r="50" spans="1:6" ht="12.75">
      <c r="A50" s="135"/>
      <c r="B50" s="214" t="s">
        <v>254</v>
      </c>
      <c r="C50" s="139">
        <v>25</v>
      </c>
      <c r="E50" s="132" t="s">
        <v>125</v>
      </c>
      <c r="F50" s="124" t="s">
        <v>166</v>
      </c>
    </row>
    <row r="51" spans="1:6" ht="12.75">
      <c r="A51" s="135"/>
      <c r="B51" s="214" t="s">
        <v>266</v>
      </c>
      <c r="C51" s="139">
        <v>25</v>
      </c>
      <c r="E51" s="132" t="s">
        <v>126</v>
      </c>
      <c r="F51" s="124" t="s">
        <v>167</v>
      </c>
    </row>
    <row r="52" spans="1:6" ht="12.75">
      <c r="A52" s="135"/>
      <c r="B52" s="214" t="s">
        <v>267</v>
      </c>
      <c r="C52" s="139">
        <v>25</v>
      </c>
      <c r="E52" s="132" t="s">
        <v>127</v>
      </c>
      <c r="F52" s="124" t="s">
        <v>168</v>
      </c>
    </row>
    <row r="53" spans="1:6" ht="12.75">
      <c r="A53" s="135"/>
      <c r="B53" s="214" t="s">
        <v>270</v>
      </c>
      <c r="C53" s="139">
        <v>25</v>
      </c>
      <c r="E53" s="132" t="s">
        <v>128</v>
      </c>
      <c r="F53" s="124" t="s">
        <v>110</v>
      </c>
    </row>
    <row r="54" spans="1:6" ht="12.75">
      <c r="A54" s="135"/>
      <c r="B54" s="214" t="s">
        <v>269</v>
      </c>
      <c r="C54" s="139">
        <v>25</v>
      </c>
      <c r="E54" s="132" t="s">
        <v>129</v>
      </c>
      <c r="F54" s="124" t="s">
        <v>73</v>
      </c>
    </row>
    <row r="55" spans="1:6" ht="12.75">
      <c r="A55" s="135"/>
      <c r="B55" s="214" t="s">
        <v>268</v>
      </c>
      <c r="C55" s="139">
        <v>25</v>
      </c>
      <c r="E55" s="132" t="s">
        <v>130</v>
      </c>
      <c r="F55" s="124" t="s">
        <v>179</v>
      </c>
    </row>
    <row r="56" spans="1:6" ht="12.75">
      <c r="A56" s="135" t="s">
        <v>135</v>
      </c>
      <c r="B56" s="215" t="s">
        <v>271</v>
      </c>
      <c r="C56" s="139">
        <v>1</v>
      </c>
      <c r="E56" s="132" t="s">
        <v>131</v>
      </c>
      <c r="F56" s="124" t="s">
        <v>74</v>
      </c>
    </row>
    <row r="57" spans="1:6" ht="13.5" thickBot="1">
      <c r="A57" s="135"/>
      <c r="B57" s="215" t="s">
        <v>272</v>
      </c>
      <c r="C57" s="139">
        <v>1</v>
      </c>
      <c r="E57" s="133" t="s">
        <v>132</v>
      </c>
      <c r="F57" s="125" t="s">
        <v>76</v>
      </c>
    </row>
    <row r="58" spans="1:3" ht="12.75">
      <c r="A58" s="135"/>
      <c r="B58" s="215" t="s">
        <v>273</v>
      </c>
      <c r="C58" s="139">
        <v>1</v>
      </c>
    </row>
    <row r="59" spans="1:3" ht="25.5">
      <c r="A59" s="135"/>
      <c r="B59" s="327" t="s">
        <v>276</v>
      </c>
      <c r="C59" s="139">
        <v>1</v>
      </c>
    </row>
    <row r="60" spans="1:3" ht="12.75">
      <c r="A60" s="135"/>
      <c r="B60" s="324" t="s">
        <v>277</v>
      </c>
      <c r="C60" s="139">
        <v>1</v>
      </c>
    </row>
    <row r="61" spans="1:3" ht="12.75">
      <c r="A61" s="135"/>
      <c r="B61" s="324" t="s">
        <v>278</v>
      </c>
      <c r="C61" s="139">
        <v>1</v>
      </c>
    </row>
    <row r="62" spans="1:3" ht="15.75">
      <c r="A62" s="135"/>
      <c r="B62" s="349" t="s">
        <v>279</v>
      </c>
      <c r="C62" s="139">
        <v>1</v>
      </c>
    </row>
    <row r="63" spans="1:3" ht="12.75">
      <c r="A63" s="135"/>
      <c r="B63" s="350" t="s">
        <v>280</v>
      </c>
      <c r="C63" s="139">
        <v>1</v>
      </c>
    </row>
    <row r="64" spans="1:3" ht="12.75">
      <c r="A64" s="135"/>
      <c r="B64" s="351" t="s">
        <v>281</v>
      </c>
      <c r="C64" s="139">
        <v>1</v>
      </c>
    </row>
    <row r="65" spans="1:3" ht="12.75">
      <c r="A65" s="135"/>
      <c r="B65" s="324" t="s">
        <v>283</v>
      </c>
      <c r="C65" s="139">
        <v>1</v>
      </c>
    </row>
    <row r="66" spans="1:3" ht="12.75">
      <c r="A66" s="135"/>
      <c r="B66" s="352" t="s">
        <v>284</v>
      </c>
      <c r="C66" s="139">
        <v>1</v>
      </c>
    </row>
    <row r="67" spans="1:3" ht="12.75">
      <c r="A67" s="135"/>
      <c r="B67" s="324" t="s">
        <v>285</v>
      </c>
      <c r="C67" s="139">
        <v>1</v>
      </c>
    </row>
    <row r="68" spans="1:3" ht="12.75">
      <c r="A68" s="135"/>
      <c r="B68" s="348" t="s">
        <v>286</v>
      </c>
      <c r="C68" s="139">
        <v>1</v>
      </c>
    </row>
    <row r="69" spans="1:3" ht="12.75">
      <c r="A69" s="135"/>
      <c r="B69" s="348" t="s">
        <v>287</v>
      </c>
      <c r="C69" s="139">
        <v>1</v>
      </c>
    </row>
    <row r="70" spans="1:3" ht="12.75">
      <c r="A70" s="135"/>
      <c r="B70" s="348" t="s">
        <v>288</v>
      </c>
      <c r="C70" s="139">
        <v>1</v>
      </c>
    </row>
    <row r="71" spans="1:3" ht="12.75">
      <c r="A71" s="135"/>
      <c r="B71" s="348" t="s">
        <v>292</v>
      </c>
      <c r="C71" s="139">
        <v>1</v>
      </c>
    </row>
    <row r="72" spans="1:3" ht="12.75">
      <c r="A72" s="135" t="s">
        <v>317</v>
      </c>
      <c r="B72" s="348" t="s">
        <v>293</v>
      </c>
      <c r="C72" s="139">
        <v>1</v>
      </c>
    </row>
    <row r="73" spans="1:3" ht="12.75">
      <c r="A73" s="135"/>
      <c r="B73" s="348" t="s">
        <v>289</v>
      </c>
      <c r="C73" s="139">
        <v>1</v>
      </c>
    </row>
    <row r="74" spans="1:3" ht="12.75">
      <c r="A74" s="135"/>
      <c r="B74" s="136" t="s">
        <v>282</v>
      </c>
      <c r="C74" s="139">
        <v>1</v>
      </c>
    </row>
    <row r="75" spans="1:3" ht="12.75">
      <c r="A75" s="135"/>
      <c r="B75" s="136" t="s">
        <v>319</v>
      </c>
      <c r="C75" s="139">
        <v>1</v>
      </c>
    </row>
    <row r="76" spans="1:3" ht="12.75">
      <c r="A76" s="135" t="s">
        <v>317</v>
      </c>
      <c r="B76" s="217" t="s">
        <v>259</v>
      </c>
      <c r="C76" s="139">
        <v>1</v>
      </c>
    </row>
    <row r="77" spans="1:3" ht="12.75">
      <c r="A77" s="135"/>
      <c r="B77" s="331" t="s">
        <v>260</v>
      </c>
      <c r="C77" s="139">
        <v>1</v>
      </c>
    </row>
    <row r="78" spans="1:3" ht="12.75">
      <c r="A78" s="135"/>
      <c r="B78" s="218" t="s">
        <v>261</v>
      </c>
      <c r="C78" s="139">
        <v>1</v>
      </c>
    </row>
    <row r="79" spans="1:3" ht="13.5" thickBot="1">
      <c r="A79" s="135"/>
      <c r="B79" s="218" t="s">
        <v>262</v>
      </c>
      <c r="C79" s="139">
        <v>1</v>
      </c>
    </row>
    <row r="80" spans="1:3" ht="25.5">
      <c r="A80" s="135" t="s">
        <v>318</v>
      </c>
      <c r="B80" s="325" t="s">
        <v>223</v>
      </c>
      <c r="C80" s="139">
        <v>1</v>
      </c>
    </row>
    <row r="81" spans="1:3" ht="12.75">
      <c r="A81" s="135"/>
      <c r="B81" s="324" t="s">
        <v>274</v>
      </c>
      <c r="C81" s="139">
        <v>1</v>
      </c>
    </row>
    <row r="82" spans="1:3" ht="12.75">
      <c r="A82" s="135"/>
      <c r="B82" s="324" t="s">
        <v>275</v>
      </c>
      <c r="C82" s="139">
        <v>1</v>
      </c>
    </row>
    <row r="83" spans="1:3" ht="25.5">
      <c r="A83" s="135" t="s">
        <v>320</v>
      </c>
      <c r="B83" s="327" t="s">
        <v>294</v>
      </c>
      <c r="C83" s="139">
        <v>1</v>
      </c>
    </row>
    <row r="84" spans="1:3" ht="25.5">
      <c r="A84" s="135"/>
      <c r="B84" s="327" t="s">
        <v>295</v>
      </c>
      <c r="C84" s="139">
        <v>1</v>
      </c>
    </row>
    <row r="85" spans="1:3" ht="12.75">
      <c r="A85" s="135"/>
      <c r="B85" s="214" t="s">
        <v>296</v>
      </c>
      <c r="C85" s="139">
        <v>1</v>
      </c>
    </row>
    <row r="86" spans="1:3" ht="25.5">
      <c r="A86" s="135"/>
      <c r="B86" s="326" t="s">
        <v>297</v>
      </c>
      <c r="C86" s="139">
        <v>1</v>
      </c>
    </row>
    <row r="87" spans="1:3" ht="12.75">
      <c r="A87" s="135"/>
      <c r="B87" s="214" t="s">
        <v>296</v>
      </c>
      <c r="C87" s="139">
        <v>1</v>
      </c>
    </row>
    <row r="88" spans="1:3" ht="26.25" thickBot="1">
      <c r="A88" s="135"/>
      <c r="B88" s="326" t="s">
        <v>297</v>
      </c>
      <c r="C88" s="139">
        <v>1</v>
      </c>
    </row>
    <row r="89" spans="1:3" ht="12.75">
      <c r="A89" s="135" t="s">
        <v>321</v>
      </c>
      <c r="B89" s="239" t="s">
        <v>309</v>
      </c>
      <c r="C89" s="139">
        <v>1</v>
      </c>
    </row>
    <row r="90" spans="1:3" ht="13.5" thickBot="1">
      <c r="A90" s="135"/>
      <c r="B90" s="214" t="s">
        <v>310</v>
      </c>
      <c r="C90" s="139">
        <v>1</v>
      </c>
    </row>
    <row r="91" spans="1:3" ht="12.75">
      <c r="A91" s="135" t="s">
        <v>322</v>
      </c>
      <c r="B91" s="354" t="s">
        <v>298</v>
      </c>
      <c r="C91" s="139">
        <v>2</v>
      </c>
    </row>
    <row r="92" spans="1:3" ht="12.75">
      <c r="A92" s="135" t="s">
        <v>323</v>
      </c>
      <c r="B92" s="355" t="s">
        <v>299</v>
      </c>
      <c r="C92" s="139">
        <v>1</v>
      </c>
    </row>
    <row r="93" spans="1:3" ht="12.75">
      <c r="A93" s="135" t="s">
        <v>128</v>
      </c>
      <c r="B93" s="331" t="s">
        <v>300</v>
      </c>
      <c r="C93" s="139">
        <v>1</v>
      </c>
    </row>
    <row r="94" spans="1:3" ht="12.75">
      <c r="A94" s="135"/>
      <c r="B94" s="331" t="s">
        <v>301</v>
      </c>
      <c r="C94" s="139">
        <v>1</v>
      </c>
    </row>
    <row r="95" spans="1:3" ht="12.75">
      <c r="A95" s="135"/>
      <c r="B95" s="331" t="s">
        <v>302</v>
      </c>
      <c r="C95" s="139">
        <v>1</v>
      </c>
    </row>
    <row r="96" spans="1:3" ht="12.75">
      <c r="A96" s="135"/>
      <c r="B96" s="331" t="s">
        <v>303</v>
      </c>
      <c r="C96" s="139">
        <v>1</v>
      </c>
    </row>
    <row r="97" spans="1:3" ht="24">
      <c r="A97" s="135"/>
      <c r="B97" s="359" t="s">
        <v>304</v>
      </c>
      <c r="C97" s="139">
        <v>1</v>
      </c>
    </row>
    <row r="98" spans="1:3" ht="16.5">
      <c r="A98" s="135"/>
      <c r="B98" s="360" t="s">
        <v>305</v>
      </c>
      <c r="C98" s="139">
        <v>1</v>
      </c>
    </row>
    <row r="99" spans="1:3" ht="12.75">
      <c r="A99" s="135" t="s">
        <v>129</v>
      </c>
      <c r="B99" s="331" t="s">
        <v>306</v>
      </c>
      <c r="C99" s="139">
        <v>1</v>
      </c>
    </row>
    <row r="100" spans="1:3" ht="12.75">
      <c r="A100" s="135"/>
      <c r="B100" s="361" t="s">
        <v>307</v>
      </c>
      <c r="C100" s="139">
        <v>1</v>
      </c>
    </row>
    <row r="101" spans="1:3" ht="12.75">
      <c r="A101" s="135"/>
      <c r="B101" s="331" t="s">
        <v>257</v>
      </c>
      <c r="C101" s="139">
        <v>1</v>
      </c>
    </row>
    <row r="102" spans="1:3" ht="12.75">
      <c r="A102" s="135"/>
      <c r="B102" s="361" t="s">
        <v>258</v>
      </c>
      <c r="C102" s="139">
        <v>1</v>
      </c>
    </row>
    <row r="103" spans="1:3" ht="13.5" thickBot="1">
      <c r="A103" s="135"/>
      <c r="B103" s="218" t="s">
        <v>259</v>
      </c>
      <c r="C103" s="139">
        <v>1</v>
      </c>
    </row>
    <row r="104" spans="1:3" ht="12.75">
      <c r="A104" s="135" t="s">
        <v>130</v>
      </c>
      <c r="B104" s="259" t="s">
        <v>311</v>
      </c>
      <c r="C104" s="139">
        <v>1</v>
      </c>
    </row>
    <row r="105" spans="1:3" ht="12.75">
      <c r="A105" s="135"/>
      <c r="B105" s="217" t="s">
        <v>312</v>
      </c>
      <c r="C105" s="139">
        <v>1</v>
      </c>
    </row>
    <row r="106" spans="1:3" ht="12.75">
      <c r="A106" s="135" t="s">
        <v>131</v>
      </c>
      <c r="B106" s="217" t="s">
        <v>308</v>
      </c>
      <c r="C106" s="139">
        <v>1</v>
      </c>
    </row>
    <row r="107" spans="1:3" ht="12.75">
      <c r="A107" s="135"/>
      <c r="B107" s="331" t="s">
        <v>313</v>
      </c>
      <c r="C107" s="139">
        <v>1</v>
      </c>
    </row>
    <row r="108" spans="1:3" ht="12.75">
      <c r="A108" s="135" t="s">
        <v>132</v>
      </c>
      <c r="B108" s="218" t="s">
        <v>314</v>
      </c>
      <c r="C108" s="139">
        <v>1</v>
      </c>
    </row>
    <row r="109" spans="1:3" ht="12.75">
      <c r="A109" s="135"/>
      <c r="B109" s="218" t="s">
        <v>262</v>
      </c>
      <c r="C109" s="139">
        <v>1</v>
      </c>
    </row>
    <row r="110" spans="1:3" ht="12.75">
      <c r="A110" s="363"/>
      <c r="B110" s="363"/>
      <c r="C110" s="363"/>
    </row>
    <row r="111" spans="1:3" ht="12.75">
      <c r="A111" s="363"/>
      <c r="B111" s="363"/>
      <c r="C111" s="363"/>
    </row>
    <row r="112" spans="1:3" ht="12.75">
      <c r="A112" s="363"/>
      <c r="B112" s="363"/>
      <c r="C112" s="363"/>
    </row>
    <row r="113" spans="1:3" ht="12.75">
      <c r="A113" s="363"/>
      <c r="B113" s="363"/>
      <c r="C113" s="363"/>
    </row>
    <row r="114" spans="1:3" ht="12.75">
      <c r="A114" s="363"/>
      <c r="B114" s="363"/>
      <c r="C114" s="363"/>
    </row>
    <row r="115" spans="1:3" ht="12.75">
      <c r="A115" s="363"/>
      <c r="B115" s="363"/>
      <c r="C115" s="363"/>
    </row>
    <row r="116" spans="1:3" ht="12.75">
      <c r="A116" s="363"/>
      <c r="B116" s="363"/>
      <c r="C116" s="363"/>
    </row>
    <row r="117" spans="1:3" ht="12.75">
      <c r="A117" s="363"/>
      <c r="B117" s="363"/>
      <c r="C117" s="363"/>
    </row>
    <row r="118" spans="1:3" ht="12.75">
      <c r="A118" s="363"/>
      <c r="B118" s="363"/>
      <c r="C118" s="363"/>
    </row>
    <row r="119" spans="1:3" ht="12.75">
      <c r="A119" s="363"/>
      <c r="B119" s="363"/>
      <c r="C119" s="363"/>
    </row>
    <row r="120" spans="1:3" ht="12.75">
      <c r="A120" s="363"/>
      <c r="B120" s="363"/>
      <c r="C120" s="363"/>
    </row>
    <row r="121" spans="1:3" ht="12.75">
      <c r="A121" s="363"/>
      <c r="B121" s="363"/>
      <c r="C121" s="363"/>
    </row>
    <row r="122" spans="1:3" ht="12.75">
      <c r="A122" s="363"/>
      <c r="B122" s="363"/>
      <c r="C122" s="363"/>
    </row>
    <row r="123" spans="1:3" ht="12.75">
      <c r="A123" s="363"/>
      <c r="B123" s="363"/>
      <c r="C123" s="363"/>
    </row>
    <row r="124" spans="1:3" ht="12.75">
      <c r="A124" s="363"/>
      <c r="B124" s="363"/>
      <c r="C124" s="363"/>
    </row>
    <row r="125" spans="1:3" ht="12.75">
      <c r="A125" s="363"/>
      <c r="B125" s="363"/>
      <c r="C125" s="363"/>
    </row>
    <row r="126" spans="1:3" ht="12.75">
      <c r="A126" s="363"/>
      <c r="B126" s="363"/>
      <c r="C126" s="363"/>
    </row>
    <row r="127" spans="1:3" ht="12.75">
      <c r="A127" s="135"/>
      <c r="B127" s="136"/>
      <c r="C127" s="139"/>
    </row>
    <row r="128" spans="1:3" ht="12.75">
      <c r="A128" s="135"/>
      <c r="B128" s="136"/>
      <c r="C128" s="139"/>
    </row>
    <row r="129" spans="1:3" ht="12.75">
      <c r="A129" s="135"/>
      <c r="B129" s="136"/>
      <c r="C129" s="139"/>
    </row>
    <row r="130" spans="1:3" ht="12.75">
      <c r="A130" s="135"/>
      <c r="B130" s="136"/>
      <c r="C130" s="139"/>
    </row>
    <row r="131" spans="1:3" ht="12.75">
      <c r="A131" s="135"/>
      <c r="B131" s="136"/>
      <c r="C131" s="139"/>
    </row>
    <row r="132" spans="1:3" ht="12.75">
      <c r="A132" s="135"/>
      <c r="B132" s="136"/>
      <c r="C132" s="139"/>
    </row>
    <row r="133" spans="1:3" ht="12.75">
      <c r="A133" s="135"/>
      <c r="B133" s="136"/>
      <c r="C133" s="139"/>
    </row>
    <row r="134" spans="1:3" ht="12.75">
      <c r="A134" s="135"/>
      <c r="B134" s="136"/>
      <c r="C134" s="139"/>
    </row>
    <row r="135" spans="1:3" ht="12.75">
      <c r="A135" s="135"/>
      <c r="B135" s="136"/>
      <c r="C135" s="139"/>
    </row>
    <row r="136" spans="1:3" ht="12.75">
      <c r="A136" s="135"/>
      <c r="B136" s="136"/>
      <c r="C136" s="139"/>
    </row>
    <row r="137" spans="1:3" ht="12.75">
      <c r="A137" s="135"/>
      <c r="B137" s="136"/>
      <c r="C137" s="139"/>
    </row>
    <row r="138" spans="1:3" ht="12.75">
      <c r="A138" s="135"/>
      <c r="B138" s="136"/>
      <c r="C138" s="139"/>
    </row>
    <row r="139" spans="1:3" ht="12.75">
      <c r="A139" s="135"/>
      <c r="B139" s="136"/>
      <c r="C139" s="139"/>
    </row>
    <row r="140" spans="1:3" ht="12.75">
      <c r="A140" s="135"/>
      <c r="B140" s="136"/>
      <c r="C140" s="139"/>
    </row>
    <row r="141" spans="1:3" ht="12.75">
      <c r="A141" s="135"/>
      <c r="B141" s="136"/>
      <c r="C141" s="139"/>
    </row>
    <row r="142" spans="1:3" ht="12.75">
      <c r="A142" s="135"/>
      <c r="B142" s="136"/>
      <c r="C142" s="139"/>
    </row>
    <row r="143" spans="1:3" ht="12.75">
      <c r="A143" s="135"/>
      <c r="B143" s="136"/>
      <c r="C143" s="139"/>
    </row>
    <row r="144" spans="1:3" ht="12.75">
      <c r="A144" s="135"/>
      <c r="B144" s="136"/>
      <c r="C144" s="139"/>
    </row>
    <row r="145" spans="1:3" ht="12.75">
      <c r="A145" s="135"/>
      <c r="B145" s="136"/>
      <c r="C145" s="139"/>
    </row>
    <row r="146" spans="1:3" ht="12.75">
      <c r="A146" s="135"/>
      <c r="B146" s="136"/>
      <c r="C146" s="139"/>
    </row>
    <row r="147" spans="1:3" ht="12.75">
      <c r="A147" s="135"/>
      <c r="B147" s="136"/>
      <c r="C147" s="139"/>
    </row>
    <row r="148" spans="1:3" ht="12.75">
      <c r="A148" s="135"/>
      <c r="B148" s="136"/>
      <c r="C148" s="139"/>
    </row>
    <row r="149" spans="1:3" ht="12.75">
      <c r="A149" s="135"/>
      <c r="B149" s="136"/>
      <c r="C149" s="139"/>
    </row>
    <row r="150" spans="1:3" ht="12.75">
      <c r="A150" s="135"/>
      <c r="B150" s="136"/>
      <c r="C150" s="139"/>
    </row>
    <row r="151" spans="1:3" ht="12.75">
      <c r="A151" s="135"/>
      <c r="B151" s="136"/>
      <c r="C151" s="139"/>
    </row>
    <row r="152" spans="1:3" ht="12.75">
      <c r="A152" s="135"/>
      <c r="B152" s="136"/>
      <c r="C152" s="139"/>
    </row>
    <row r="153" spans="1:3" ht="12.75">
      <c r="A153" s="135"/>
      <c r="B153" s="136"/>
      <c r="C153" s="139"/>
    </row>
    <row r="154" spans="1:3" ht="12.75">
      <c r="A154" s="135"/>
      <c r="B154" s="136"/>
      <c r="C154" s="139"/>
    </row>
    <row r="155" spans="1:3" ht="12.75">
      <c r="A155" s="135"/>
      <c r="B155" s="136"/>
      <c r="C155" s="139"/>
    </row>
    <row r="156" spans="1:3" ht="12.75">
      <c r="A156" s="135"/>
      <c r="B156" s="136"/>
      <c r="C156" s="139"/>
    </row>
    <row r="157" spans="1:3" ht="12.75">
      <c r="A157" s="135"/>
      <c r="B157" s="136"/>
      <c r="C157" s="139"/>
    </row>
    <row r="158" spans="1:3" ht="12.75">
      <c r="A158" s="135"/>
      <c r="B158" s="136"/>
      <c r="C158" s="139"/>
    </row>
    <row r="159" spans="1:3" ht="12.75">
      <c r="A159" s="135"/>
      <c r="B159" s="136"/>
      <c r="C159" s="139"/>
    </row>
    <row r="160" spans="1:3" ht="12.75">
      <c r="A160" s="135"/>
      <c r="B160" s="136"/>
      <c r="C160" s="139"/>
    </row>
    <row r="161" spans="1:3" ht="12.75">
      <c r="A161" s="135"/>
      <c r="B161" s="136"/>
      <c r="C161" s="139"/>
    </row>
    <row r="162" spans="1:3" ht="12.75">
      <c r="A162" s="135"/>
      <c r="B162" s="136"/>
      <c r="C162" s="139"/>
    </row>
    <row r="163" spans="1:3" ht="12.75">
      <c r="A163" s="135"/>
      <c r="B163" s="136"/>
      <c r="C163" s="139"/>
    </row>
    <row r="164" spans="1:3" ht="12.75">
      <c r="A164" s="135"/>
      <c r="B164" s="136"/>
      <c r="C164" s="139"/>
    </row>
    <row r="165" spans="1:3" ht="12.75">
      <c r="A165" s="135"/>
      <c r="B165" s="136"/>
      <c r="C165" s="139"/>
    </row>
    <row r="166" spans="1:3" ht="12.75">
      <c r="A166" s="135"/>
      <c r="B166" s="136"/>
      <c r="C166" s="139"/>
    </row>
    <row r="167" spans="1:3" ht="12.75">
      <c r="A167" s="135"/>
      <c r="B167" s="136"/>
      <c r="C167" s="139"/>
    </row>
    <row r="168" spans="1:3" ht="12.75">
      <c r="A168" s="135"/>
      <c r="B168" s="136"/>
      <c r="C168" s="139"/>
    </row>
    <row r="169" spans="1:3" ht="12.75">
      <c r="A169" s="135"/>
      <c r="B169" s="136"/>
      <c r="C169" s="139"/>
    </row>
    <row r="170" spans="1:3" ht="12.75">
      <c r="A170" s="135"/>
      <c r="B170" s="136"/>
      <c r="C170" s="139"/>
    </row>
    <row r="171" spans="1:3" ht="12.75">
      <c r="A171" s="135"/>
      <c r="B171" s="136"/>
      <c r="C171" s="139"/>
    </row>
    <row r="172" spans="1:3" ht="12.75">
      <c r="A172" s="135"/>
      <c r="B172" s="136"/>
      <c r="C172" s="139"/>
    </row>
    <row r="173" spans="1:3" ht="12.75">
      <c r="A173" s="135"/>
      <c r="B173" s="136"/>
      <c r="C173" s="139"/>
    </row>
    <row r="174" spans="1:3" ht="12.75">
      <c r="A174" s="135"/>
      <c r="B174" s="136"/>
      <c r="C174" s="139"/>
    </row>
    <row r="175" spans="1:3" ht="12.75">
      <c r="A175" s="135"/>
      <c r="B175" s="136"/>
      <c r="C175" s="139"/>
    </row>
    <row r="176" spans="1:3" ht="12.75">
      <c r="A176" s="135"/>
      <c r="B176" s="136"/>
      <c r="C176" s="139"/>
    </row>
    <row r="177" spans="1:3" ht="12.75">
      <c r="A177" s="135"/>
      <c r="B177" s="136"/>
      <c r="C177" s="139"/>
    </row>
    <row r="178" spans="1:3" ht="12.75">
      <c r="A178" s="135"/>
      <c r="B178" s="136"/>
      <c r="C178" s="139"/>
    </row>
    <row r="179" spans="1:3" ht="12.75">
      <c r="A179" s="135"/>
      <c r="B179" s="136"/>
      <c r="C179" s="139"/>
    </row>
    <row r="180" spans="1:3" ht="12.75">
      <c r="A180" s="135"/>
      <c r="B180" s="136"/>
      <c r="C180" s="139"/>
    </row>
    <row r="181" spans="1:3" ht="12.75">
      <c r="A181" s="135"/>
      <c r="B181" s="136"/>
      <c r="C181" s="139"/>
    </row>
    <row r="182" spans="1:3" ht="12.75">
      <c r="A182" s="135"/>
      <c r="B182" s="136"/>
      <c r="C182" s="139"/>
    </row>
    <row r="183" spans="1:3" ht="12.75">
      <c r="A183" s="135"/>
      <c r="B183" s="136"/>
      <c r="C183" s="139"/>
    </row>
    <row r="184" spans="1:3" ht="12.75">
      <c r="A184" s="135"/>
      <c r="B184" s="136"/>
      <c r="C184" s="139"/>
    </row>
    <row r="185" spans="1:3" ht="12.75">
      <c r="A185" s="135"/>
      <c r="B185" s="136"/>
      <c r="C185" s="139"/>
    </row>
    <row r="186" spans="1:3" ht="12.75">
      <c r="A186" s="135"/>
      <c r="B186" s="136"/>
      <c r="C186" s="139"/>
    </row>
    <row r="187" spans="1:3" ht="12.75">
      <c r="A187" s="135"/>
      <c r="B187" s="136"/>
      <c r="C187" s="139"/>
    </row>
    <row r="188" spans="1:3" ht="12.75">
      <c r="A188" s="135"/>
      <c r="B188" s="136"/>
      <c r="C188" s="139"/>
    </row>
    <row r="189" spans="1:3" ht="12.75">
      <c r="A189" s="135"/>
      <c r="B189" s="136"/>
      <c r="C189" s="139"/>
    </row>
    <row r="190" spans="1:3" ht="12.75">
      <c r="A190" s="135"/>
      <c r="B190" s="136"/>
      <c r="C190" s="139"/>
    </row>
    <row r="191" spans="1:3" ht="12.75">
      <c r="A191" s="135"/>
      <c r="B191" s="136"/>
      <c r="C191" s="139"/>
    </row>
    <row r="192" spans="1:3" ht="12.75">
      <c r="A192" s="135"/>
      <c r="B192" s="136"/>
      <c r="C192" s="139"/>
    </row>
    <row r="193" spans="1:3" ht="12.75">
      <c r="A193" s="135"/>
      <c r="B193" s="136"/>
      <c r="C193" s="139"/>
    </row>
    <row r="194" spans="1:3" ht="12.75">
      <c r="A194" s="135"/>
      <c r="B194" s="136"/>
      <c r="C194" s="139"/>
    </row>
    <row r="195" spans="1:3" ht="12.75">
      <c r="A195" s="135"/>
      <c r="B195" s="136"/>
      <c r="C195" s="139"/>
    </row>
    <row r="196" spans="1:3" ht="12.75">
      <c r="A196" s="135"/>
      <c r="B196" s="136"/>
      <c r="C196" s="139"/>
    </row>
    <row r="197" spans="1:3" ht="12.75">
      <c r="A197" s="135"/>
      <c r="B197" s="136"/>
      <c r="C197" s="139"/>
    </row>
    <row r="198" spans="1:3" ht="12.75">
      <c r="A198" s="135"/>
      <c r="B198" s="136"/>
      <c r="C198" s="139"/>
    </row>
    <row r="199" spans="1:3" ht="12.75">
      <c r="A199" s="135"/>
      <c r="B199" s="136"/>
      <c r="C199" s="139"/>
    </row>
    <row r="200" spans="1:3" ht="12.75">
      <c r="A200" s="135"/>
      <c r="B200" s="136"/>
      <c r="C200" s="139"/>
    </row>
    <row r="201" spans="1:3" ht="12.75">
      <c r="A201" s="135"/>
      <c r="B201" s="136"/>
      <c r="C201" s="139"/>
    </row>
    <row r="202" spans="1:3" ht="12.75">
      <c r="A202" s="135"/>
      <c r="B202" s="136"/>
      <c r="C202" s="139"/>
    </row>
    <row r="203" spans="1:3" ht="12.75">
      <c r="A203" s="135"/>
      <c r="B203" s="136"/>
      <c r="C203" s="139"/>
    </row>
    <row r="204" spans="1:3" ht="12.75">
      <c r="A204" s="135"/>
      <c r="B204" s="136"/>
      <c r="C204" s="139"/>
    </row>
    <row r="205" spans="1:3" ht="12.75">
      <c r="A205" s="135"/>
      <c r="B205" s="136"/>
      <c r="C205" s="139"/>
    </row>
    <row r="206" spans="1:3" ht="12.75">
      <c r="A206" s="135"/>
      <c r="B206" s="136"/>
      <c r="C206" s="139"/>
    </row>
    <row r="207" spans="1:3" ht="12.75">
      <c r="A207" s="135"/>
      <c r="B207" s="136"/>
      <c r="C207" s="139"/>
    </row>
    <row r="208" spans="1:3" ht="12.75">
      <c r="A208" s="135"/>
      <c r="B208" s="136"/>
      <c r="C208" s="139"/>
    </row>
    <row r="209" spans="1:3" ht="12.75">
      <c r="A209" s="135"/>
      <c r="B209" s="136"/>
      <c r="C209" s="139"/>
    </row>
    <row r="210" spans="1:3" ht="12.75">
      <c r="A210" s="135"/>
      <c r="B210" s="136"/>
      <c r="C210" s="139"/>
    </row>
    <row r="211" spans="1:3" ht="12.75">
      <c r="A211" s="135"/>
      <c r="B211" s="136"/>
      <c r="C211" s="139"/>
    </row>
    <row r="212" spans="1:3" ht="12.75">
      <c r="A212" s="135"/>
      <c r="B212" s="136"/>
      <c r="C212" s="139"/>
    </row>
    <row r="213" spans="1:3" ht="12.75">
      <c r="A213" s="135"/>
      <c r="B213" s="136"/>
      <c r="C213" s="139"/>
    </row>
    <row r="214" spans="1:3" ht="12.75">
      <c r="A214" s="135"/>
      <c r="B214" s="136"/>
      <c r="C214" s="139"/>
    </row>
    <row r="215" spans="1:3" ht="12.75">
      <c r="A215" s="135"/>
      <c r="B215" s="136"/>
      <c r="C215" s="139"/>
    </row>
    <row r="216" spans="1:3" ht="12.75">
      <c r="A216" s="135"/>
      <c r="B216" s="136"/>
      <c r="C216" s="139"/>
    </row>
    <row r="217" spans="1:3" ht="12.75">
      <c r="A217" s="135"/>
      <c r="B217" s="136"/>
      <c r="C217" s="139"/>
    </row>
    <row r="218" spans="1:3" ht="12.75">
      <c r="A218" s="135"/>
      <c r="B218" s="136"/>
      <c r="C218" s="139"/>
    </row>
    <row r="219" spans="1:3" ht="12.75">
      <c r="A219" s="135"/>
      <c r="B219" s="136"/>
      <c r="C219" s="139"/>
    </row>
    <row r="220" spans="1:3" ht="12.75">
      <c r="A220" s="135"/>
      <c r="B220" s="136"/>
      <c r="C220" s="139"/>
    </row>
    <row r="221" spans="1:3" ht="12.75">
      <c r="A221" s="135"/>
      <c r="B221" s="136"/>
      <c r="C221" s="139"/>
    </row>
    <row r="222" spans="1:3" ht="12.75">
      <c r="A222" s="135"/>
      <c r="B222" s="136"/>
      <c r="C222" s="139"/>
    </row>
    <row r="223" spans="1:3" ht="12.75">
      <c r="A223" s="135"/>
      <c r="B223" s="136"/>
      <c r="C223" s="139"/>
    </row>
    <row r="224" spans="1:3" ht="12.75">
      <c r="A224" s="135"/>
      <c r="B224" s="136"/>
      <c r="C224" s="139"/>
    </row>
    <row r="225" spans="1:3" ht="12.75">
      <c r="A225" s="135"/>
      <c r="B225" s="136"/>
      <c r="C225" s="139"/>
    </row>
    <row r="226" spans="1:3" ht="12.75">
      <c r="A226" s="135"/>
      <c r="B226" s="136"/>
      <c r="C226" s="139"/>
    </row>
    <row r="227" spans="1:3" ht="12.75">
      <c r="A227" s="135"/>
      <c r="B227" s="136"/>
      <c r="C227" s="139"/>
    </row>
    <row r="228" spans="1:3" ht="12.75">
      <c r="A228" s="135"/>
      <c r="B228" s="136"/>
      <c r="C228" s="139"/>
    </row>
    <row r="229" spans="1:3" ht="12.75">
      <c r="A229" s="135"/>
      <c r="B229" s="136"/>
      <c r="C229" s="139"/>
    </row>
    <row r="230" spans="1:3" ht="12.75">
      <c r="A230" s="135"/>
      <c r="B230" s="136"/>
      <c r="C230" s="139"/>
    </row>
    <row r="231" spans="1:3" ht="12.75">
      <c r="A231" s="135"/>
      <c r="B231" s="136"/>
      <c r="C231" s="139"/>
    </row>
    <row r="232" spans="1:3" ht="12.75">
      <c r="A232" s="135"/>
      <c r="B232" s="136"/>
      <c r="C232" s="139"/>
    </row>
    <row r="233" spans="1:3" ht="12.75">
      <c r="A233" s="135"/>
      <c r="B233" s="136"/>
      <c r="C233" s="139"/>
    </row>
    <row r="234" spans="1:3" ht="12.75">
      <c r="A234" s="135"/>
      <c r="B234" s="136"/>
      <c r="C234" s="139"/>
    </row>
    <row r="235" spans="1:3" ht="12.75">
      <c r="A235" s="135"/>
      <c r="B235" s="136"/>
      <c r="C235" s="139"/>
    </row>
    <row r="236" spans="1:3" ht="12.75">
      <c r="A236" s="135"/>
      <c r="B236" s="136"/>
      <c r="C236" s="139"/>
    </row>
    <row r="237" spans="1:3" ht="12.75">
      <c r="A237" s="135"/>
      <c r="B237" s="136"/>
      <c r="C237" s="139"/>
    </row>
    <row r="238" spans="1:3" ht="12.75">
      <c r="A238" s="135"/>
      <c r="B238" s="136"/>
      <c r="C238" s="139"/>
    </row>
    <row r="239" spans="1:3" ht="12.75">
      <c r="A239" s="135"/>
      <c r="B239" s="136"/>
      <c r="C239" s="139"/>
    </row>
    <row r="240" spans="1:3" ht="12.75">
      <c r="A240" s="135"/>
      <c r="B240" s="136"/>
      <c r="C240" s="139"/>
    </row>
    <row r="241" spans="1:3" ht="12.75">
      <c r="A241" s="135"/>
      <c r="B241" s="136"/>
      <c r="C241" s="139"/>
    </row>
    <row r="242" spans="1:3" ht="12.75">
      <c r="A242" s="135"/>
      <c r="B242" s="136"/>
      <c r="C242" s="139"/>
    </row>
    <row r="243" spans="1:3" ht="12.75">
      <c r="A243" s="135"/>
      <c r="B243" s="136"/>
      <c r="C243" s="139"/>
    </row>
    <row r="244" spans="1:3" ht="12.75">
      <c r="A244" s="135"/>
      <c r="B244" s="136"/>
      <c r="C244" s="139"/>
    </row>
    <row r="245" spans="1:3" ht="12.75">
      <c r="A245" s="135"/>
      <c r="B245" s="136"/>
      <c r="C245" s="139"/>
    </row>
    <row r="246" spans="1:3" ht="12.75">
      <c r="A246" s="135"/>
      <c r="B246" s="136"/>
      <c r="C246" s="139"/>
    </row>
    <row r="247" spans="1:3" ht="12.75">
      <c r="A247" s="135"/>
      <c r="B247" s="136"/>
      <c r="C247" s="139"/>
    </row>
    <row r="248" spans="1:3" ht="12.75">
      <c r="A248" s="135"/>
      <c r="B248" s="136"/>
      <c r="C248" s="139"/>
    </row>
    <row r="249" spans="1:3" ht="12.75">
      <c r="A249" s="135"/>
      <c r="B249" s="136"/>
      <c r="C249" s="139"/>
    </row>
    <row r="250" spans="1:3" ht="12.75">
      <c r="A250" s="135"/>
      <c r="B250" s="136"/>
      <c r="C250" s="139"/>
    </row>
    <row r="251" spans="1:3" ht="12.75">
      <c r="A251" s="135"/>
      <c r="B251" s="136"/>
      <c r="C251" s="139"/>
    </row>
    <row r="252" spans="1:3" ht="12.75">
      <c r="A252" s="135"/>
      <c r="B252" s="136"/>
      <c r="C252" s="139"/>
    </row>
    <row r="253" spans="1:3" ht="12.75">
      <c r="A253" s="135"/>
      <c r="B253" s="136"/>
      <c r="C253" s="139"/>
    </row>
    <row r="254" spans="1:3" ht="12.75">
      <c r="A254" s="135"/>
      <c r="B254" s="136"/>
      <c r="C254" s="139"/>
    </row>
    <row r="255" spans="1:3" ht="12.75">
      <c r="A255" s="135"/>
      <c r="B255" s="136"/>
      <c r="C255" s="139"/>
    </row>
    <row r="256" spans="1:3" ht="12.75">
      <c r="A256" s="135"/>
      <c r="B256" s="136"/>
      <c r="C256" s="139"/>
    </row>
    <row r="257" spans="1:3" ht="12.75">
      <c r="A257" s="135"/>
      <c r="B257" s="136"/>
      <c r="C257" s="139"/>
    </row>
    <row r="258" spans="1:3" ht="12.75">
      <c r="A258" s="135"/>
      <c r="B258" s="136"/>
      <c r="C258" s="139"/>
    </row>
    <row r="259" spans="1:3" ht="12.75">
      <c r="A259" s="135"/>
      <c r="B259" s="136"/>
      <c r="C259" s="139"/>
    </row>
    <row r="260" spans="1:3" ht="12.75">
      <c r="A260" s="135"/>
      <c r="B260" s="136"/>
      <c r="C260" s="139"/>
    </row>
    <row r="261" spans="1:3" ht="12.75">
      <c r="A261" s="135"/>
      <c r="B261" s="136"/>
      <c r="C261" s="139"/>
    </row>
    <row r="262" spans="1:3" ht="12.75">
      <c r="A262" s="135"/>
      <c r="B262" s="136"/>
      <c r="C262" s="139"/>
    </row>
    <row r="263" spans="1:3" ht="12.75">
      <c r="A263" s="135"/>
      <c r="B263" s="136"/>
      <c r="C263" s="139"/>
    </row>
    <row r="264" spans="1:3" ht="12.75">
      <c r="A264" s="135"/>
      <c r="B264" s="136"/>
      <c r="C264" s="139"/>
    </row>
    <row r="265" spans="1:3" ht="12.75">
      <c r="A265" s="135"/>
      <c r="B265" s="136"/>
      <c r="C265" s="139"/>
    </row>
    <row r="266" spans="1:3" ht="12.75">
      <c r="A266" s="135"/>
      <c r="B266" s="136"/>
      <c r="C266" s="139"/>
    </row>
    <row r="267" spans="1:3" ht="12.75">
      <c r="A267" s="135"/>
      <c r="B267" s="136"/>
      <c r="C267" s="139"/>
    </row>
    <row r="268" spans="1:3" ht="12.75">
      <c r="A268" s="135"/>
      <c r="B268" s="136"/>
      <c r="C268" s="139"/>
    </row>
    <row r="269" spans="1:3" ht="12.75">
      <c r="A269" s="135"/>
      <c r="B269" s="136"/>
      <c r="C269" s="139"/>
    </row>
    <row r="270" spans="1:3" ht="12.75">
      <c r="A270" s="135"/>
      <c r="B270" s="136"/>
      <c r="C270" s="139"/>
    </row>
    <row r="271" spans="1:3" ht="12.75">
      <c r="A271" s="135"/>
      <c r="B271" s="136"/>
      <c r="C271" s="139"/>
    </row>
    <row r="272" spans="1:3" ht="12.75">
      <c r="A272" s="135"/>
      <c r="B272" s="136"/>
      <c r="C272" s="139"/>
    </row>
    <row r="273" spans="1:3" ht="12.75">
      <c r="A273" s="135"/>
      <c r="B273" s="136"/>
      <c r="C273" s="139"/>
    </row>
    <row r="274" spans="1:3" ht="12.75">
      <c r="A274" s="135"/>
      <c r="B274" s="136"/>
      <c r="C274" s="139"/>
    </row>
    <row r="275" spans="1:3" ht="12.75">
      <c r="A275" s="135"/>
      <c r="B275" s="136"/>
      <c r="C275" s="139"/>
    </row>
    <row r="276" spans="1:3" ht="12.75">
      <c r="A276" s="135"/>
      <c r="B276" s="136"/>
      <c r="C276" s="139"/>
    </row>
    <row r="277" spans="1:3" ht="12.75">
      <c r="A277" s="135"/>
      <c r="B277" s="136"/>
      <c r="C277" s="139"/>
    </row>
    <row r="278" spans="1:3" ht="12.75">
      <c r="A278" s="135"/>
      <c r="B278" s="136"/>
      <c r="C278" s="139"/>
    </row>
    <row r="279" spans="1:3" ht="12.75">
      <c r="A279" s="135"/>
      <c r="B279" s="136"/>
      <c r="C279" s="139"/>
    </row>
    <row r="280" spans="1:3" ht="12.75">
      <c r="A280" s="135"/>
      <c r="B280" s="136"/>
      <c r="C280" s="139"/>
    </row>
    <row r="281" spans="1:3" ht="12.75">
      <c r="A281" s="135"/>
      <c r="B281" s="136"/>
      <c r="C281" s="139"/>
    </row>
    <row r="282" spans="1:3" ht="12.75">
      <c r="A282" s="135"/>
      <c r="B282" s="136"/>
      <c r="C282" s="139"/>
    </row>
    <row r="283" spans="1:3" ht="12.75">
      <c r="A283" s="135"/>
      <c r="B283" s="136"/>
      <c r="C283" s="139"/>
    </row>
    <row r="284" spans="1:3" ht="12.75">
      <c r="A284" s="135"/>
      <c r="B284" s="136"/>
      <c r="C284" s="139"/>
    </row>
    <row r="285" spans="1:3" ht="12.75">
      <c r="A285" s="135"/>
      <c r="B285" s="136"/>
      <c r="C285" s="139"/>
    </row>
    <row r="286" spans="1:3" ht="12.75">
      <c r="A286" s="135"/>
      <c r="B286" s="136"/>
      <c r="C286" s="139"/>
    </row>
    <row r="287" spans="1:3" ht="12.75">
      <c r="A287" s="135"/>
      <c r="B287" s="136"/>
      <c r="C287" s="139"/>
    </row>
    <row r="288" spans="1:3" ht="12.75">
      <c r="A288" s="135"/>
      <c r="B288" s="136"/>
      <c r="C288" s="139"/>
    </row>
    <row r="289" spans="1:3" ht="12.75">
      <c r="A289" s="135"/>
      <c r="B289" s="136"/>
      <c r="C289" s="139"/>
    </row>
    <row r="290" spans="1:3" ht="12.75">
      <c r="A290" s="135"/>
      <c r="B290" s="136"/>
      <c r="C290" s="139"/>
    </row>
    <row r="291" spans="1:3" ht="12.75">
      <c r="A291" s="135"/>
      <c r="B291" s="136"/>
      <c r="C291" s="139"/>
    </row>
    <row r="292" spans="1:3" ht="12.75">
      <c r="A292" s="135"/>
      <c r="B292" s="136"/>
      <c r="C292" s="139"/>
    </row>
    <row r="293" spans="1:3" ht="12.75">
      <c r="A293" s="135"/>
      <c r="B293" s="136"/>
      <c r="C293" s="139"/>
    </row>
    <row r="294" spans="1:3" ht="12.75">
      <c r="A294" s="135"/>
      <c r="B294" s="136"/>
      <c r="C294" s="139"/>
    </row>
    <row r="295" spans="1:3" ht="12.75">
      <c r="A295" s="135"/>
      <c r="B295" s="136"/>
      <c r="C295" s="139"/>
    </row>
    <row r="296" spans="1:3" ht="12.75">
      <c r="A296" s="135"/>
      <c r="B296" s="136"/>
      <c r="C296" s="139"/>
    </row>
    <row r="297" spans="1:3" ht="12.75">
      <c r="A297" s="135"/>
      <c r="B297" s="136"/>
      <c r="C297" s="139"/>
    </row>
    <row r="298" spans="1:3" ht="12.75">
      <c r="A298" s="135"/>
      <c r="B298" s="136"/>
      <c r="C298" s="139"/>
    </row>
    <row r="299" spans="1:3" ht="12.75">
      <c r="A299" s="135"/>
      <c r="B299" s="136"/>
      <c r="C299" s="139"/>
    </row>
    <row r="300" spans="1:3" ht="12.75">
      <c r="A300" s="135"/>
      <c r="B300" s="136"/>
      <c r="C300" s="139"/>
    </row>
    <row r="301" spans="1:3" ht="12.75">
      <c r="A301" s="135"/>
      <c r="B301" s="136"/>
      <c r="C301" s="139"/>
    </row>
    <row r="302" spans="1:3" ht="12.75">
      <c r="A302" s="135"/>
      <c r="B302" s="136"/>
      <c r="C302" s="139"/>
    </row>
    <row r="303" spans="1:3" ht="12.75">
      <c r="A303" s="135"/>
      <c r="B303" s="136"/>
      <c r="C303" s="139"/>
    </row>
    <row r="304" spans="1:3" ht="12.75">
      <c r="A304" s="135"/>
      <c r="B304" s="136"/>
      <c r="C304" s="139"/>
    </row>
    <row r="305" spans="1:3" ht="12.75">
      <c r="A305" s="135"/>
      <c r="B305" s="136"/>
      <c r="C305" s="139"/>
    </row>
    <row r="306" spans="1:3" ht="12.75">
      <c r="A306" s="135"/>
      <c r="B306" s="136"/>
      <c r="C306" s="139"/>
    </row>
    <row r="307" spans="1:3" ht="12.75">
      <c r="A307" s="135"/>
      <c r="B307" s="136"/>
      <c r="C307" s="139"/>
    </row>
    <row r="308" spans="1:3" ht="12.75">
      <c r="A308" s="135"/>
      <c r="B308" s="136"/>
      <c r="C308" s="139"/>
    </row>
    <row r="309" spans="1:3" ht="12.75">
      <c r="A309" s="135"/>
      <c r="B309" s="136"/>
      <c r="C309" s="139"/>
    </row>
    <row r="310" spans="1:3" ht="12.75">
      <c r="A310" s="135"/>
      <c r="B310" s="136"/>
      <c r="C310" s="139"/>
    </row>
    <row r="311" spans="1:3" ht="12.75">
      <c r="A311" s="135"/>
      <c r="B311" s="136"/>
      <c r="C311" s="139"/>
    </row>
    <row r="312" spans="1:3" ht="12.75">
      <c r="A312" s="135"/>
      <c r="B312" s="136"/>
      <c r="C312" s="139"/>
    </row>
    <row r="313" spans="1:3" ht="12.75">
      <c r="A313" s="135"/>
      <c r="B313" s="136"/>
      <c r="C313" s="139"/>
    </row>
    <row r="314" spans="1:3" ht="12.75">
      <c r="A314" s="135"/>
      <c r="B314" s="136"/>
      <c r="C314" s="139"/>
    </row>
    <row r="315" spans="1:3" ht="12.75">
      <c r="A315" s="135"/>
      <c r="B315" s="136"/>
      <c r="C315" s="139"/>
    </row>
    <row r="316" spans="1:3" ht="12.75">
      <c r="A316" s="135"/>
      <c r="B316" s="136"/>
      <c r="C316" s="139"/>
    </row>
  </sheetData>
  <sheetProtection password="A605" sheet="1" objects="1" scenarios="1" formatCells="0" formatColumns="0" formatRows="0" insertRows="0" deleteRows="0"/>
  <printOptions/>
  <pageMargins left="0.7874015748031497" right="0.4724409448818898" top="0.6692913385826772" bottom="0.6299212598425197" header="0.35433070866141736" footer="0.35433070866141736"/>
  <pageSetup horizontalDpi="600" verticalDpi="600" orientation="portrait" paperSize="9" r:id="rId1"/>
  <headerFooter alignWithMargins="0">
    <oddHeader>&amp;RStrana  č. 8</oddHeader>
    <oddFooter>&amp;R8-&amp;P/8-&amp;N</oddFooter>
  </headerFooter>
  <ignoredErrors>
    <ignoredError sqref="E44:E45 E46:E52 E55:E57 E34:E3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skripj</dc:creator>
  <cp:keywords/>
  <dc:description/>
  <cp:lastModifiedBy>slniecko</cp:lastModifiedBy>
  <cp:lastPrinted>2011-12-13T13:40:35Z</cp:lastPrinted>
  <dcterms:created xsi:type="dcterms:W3CDTF">2009-05-18T08:02:07Z</dcterms:created>
  <dcterms:modified xsi:type="dcterms:W3CDTF">2013-06-11T16:24:05Z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